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30" windowWidth="14220" windowHeight="5265"/>
  </bookViews>
  <sheets>
    <sheet name="Справки бюджет 2020" sheetId="6" r:id="rId1"/>
  </sheets>
  <calcPr calcId="162913"/>
</workbook>
</file>

<file path=xl/calcChain.xml><?xml version="1.0" encoding="utf-8"?>
<calcChain xmlns="http://schemas.openxmlformats.org/spreadsheetml/2006/main">
  <c r="H40" i="6" l="1"/>
  <c r="I39" i="6"/>
  <c r="I38" i="6" l="1"/>
  <c r="H67" i="6" l="1"/>
  <c r="F67" i="6"/>
  <c r="L91" i="6"/>
  <c r="F91" i="6"/>
  <c r="F95" i="6" s="1"/>
  <c r="L94" i="6"/>
  <c r="B93" i="6" s="1"/>
  <c r="K91" i="6"/>
  <c r="K95" i="6" s="1"/>
  <c r="J91" i="6"/>
  <c r="J95" i="6" s="1"/>
  <c r="I91" i="6"/>
  <c r="I95" i="6" s="1"/>
  <c r="H91" i="6"/>
  <c r="H95" i="6" s="1"/>
  <c r="G91" i="6"/>
  <c r="G95" i="6" s="1"/>
  <c r="E91" i="6"/>
  <c r="E95" i="6" s="1"/>
  <c r="D91" i="6"/>
  <c r="B92" i="6" s="1"/>
  <c r="B91" i="6"/>
  <c r="B94" i="6" l="1"/>
  <c r="L95" i="6"/>
  <c r="B95" i="6"/>
  <c r="B96" i="6" l="1"/>
  <c r="B98" i="6" s="1"/>
  <c r="H12" i="6" l="1"/>
  <c r="L70" i="6" l="1"/>
  <c r="B69" i="6" s="1"/>
  <c r="L67" i="6"/>
  <c r="K67" i="6"/>
  <c r="K71" i="6" s="1"/>
  <c r="J67" i="6"/>
  <c r="J71" i="6" s="1"/>
  <c r="I67" i="6"/>
  <c r="I71" i="6" s="1"/>
  <c r="H71" i="6"/>
  <c r="G67" i="6"/>
  <c r="G71" i="6" s="1"/>
  <c r="F71" i="6"/>
  <c r="E67" i="6"/>
  <c r="E71" i="6" s="1"/>
  <c r="D67" i="6"/>
  <c r="B68" i="6" s="1"/>
  <c r="B67" i="6"/>
  <c r="E54" i="6"/>
  <c r="K53" i="6"/>
  <c r="J53" i="6"/>
  <c r="I53" i="6"/>
  <c r="H53" i="6"/>
  <c r="F53" i="6"/>
  <c r="E53" i="6"/>
  <c r="B53" i="6"/>
  <c r="G40" i="6"/>
  <c r="F40" i="6"/>
  <c r="E40" i="6"/>
  <c r="D40" i="6"/>
  <c r="C40" i="6"/>
  <c r="B40" i="6"/>
  <c r="I37" i="6"/>
  <c r="I36" i="6"/>
  <c r="I35" i="6"/>
  <c r="I34" i="6"/>
  <c r="I40" i="6" s="1"/>
  <c r="I28" i="6"/>
  <c r="H28" i="6"/>
  <c r="G28" i="6"/>
  <c r="F28" i="6"/>
  <c r="E28" i="6"/>
  <c r="D28" i="6"/>
  <c r="C28" i="6"/>
  <c r="B28" i="6"/>
  <c r="G11" i="6"/>
  <c r="G13" i="6" s="1"/>
  <c r="B11" i="6"/>
  <c r="F10" i="6"/>
  <c r="H10" i="6" s="1"/>
  <c r="F9" i="6"/>
  <c r="H9" i="6" s="1"/>
  <c r="F8" i="6"/>
  <c r="H8" i="6" s="1"/>
  <c r="F7" i="6"/>
  <c r="H7" i="6" s="1"/>
  <c r="F6" i="6"/>
  <c r="H6" i="6" s="1"/>
  <c r="F5" i="6"/>
  <c r="H5" i="6" s="1"/>
  <c r="L71" i="6" l="1"/>
  <c r="B70" i="6"/>
  <c r="B71" i="6"/>
  <c r="E55" i="6"/>
  <c r="F11" i="6"/>
  <c r="F13" i="6" s="1"/>
  <c r="H11" i="6"/>
  <c r="H13" i="6" s="1"/>
  <c r="B72" i="6" l="1"/>
  <c r="B74" i="6" s="1"/>
  <c r="B12" i="6"/>
</calcChain>
</file>

<file path=xl/sharedStrings.xml><?xml version="1.0" encoding="utf-8"?>
<sst xmlns="http://schemas.openxmlformats.org/spreadsheetml/2006/main" count="154" uniqueCount="82">
  <si>
    <t>трансфер_от_ДБ</t>
  </si>
  <si>
    <t>проф_напр</t>
  </si>
  <si>
    <t>ср_приравнен_брой_студ</t>
  </si>
  <si>
    <t>коеф_ПМС_162_2001</t>
  </si>
  <si>
    <t>коеф_ПМС_328_2015</t>
  </si>
  <si>
    <t>брой_студенти_с_ТО</t>
  </si>
  <si>
    <t>средна_такса</t>
  </si>
  <si>
    <t>очаквани_приходи_от_ТО</t>
  </si>
  <si>
    <t>общо</t>
  </si>
  <si>
    <t>Фармация</t>
  </si>
  <si>
    <t>Обществено здраве</t>
  </si>
  <si>
    <t>Стоматология</t>
  </si>
  <si>
    <t>Медицина</t>
  </si>
  <si>
    <t>Здравни грижи</t>
  </si>
  <si>
    <t>проф_направление</t>
  </si>
  <si>
    <t>МФ</t>
  </si>
  <si>
    <t>ФДМ</t>
  </si>
  <si>
    <t>ФФ</t>
  </si>
  <si>
    <t>ФОЗ</t>
  </si>
  <si>
    <t>МК-София</t>
  </si>
  <si>
    <t>Филиал-Враца</t>
  </si>
  <si>
    <t>Общо</t>
  </si>
  <si>
    <t>Таблица 1 с приносите на звената в брой часове:</t>
  </si>
  <si>
    <t>Таблица 2 с процентните приноси на звената:</t>
  </si>
  <si>
    <t>Таблица 3 за трансфера от ДБ и очакваните приходи от ТО:</t>
  </si>
  <si>
    <t>процент_по_т_5/6</t>
  </si>
  <si>
    <t>постъпления за разпределениие съгласно приноса</t>
  </si>
  <si>
    <t>МФ-</t>
  </si>
  <si>
    <t>ФДМ-</t>
  </si>
  <si>
    <t>ФФ-</t>
  </si>
  <si>
    <t>ФОЗ-</t>
  </si>
  <si>
    <t>МК-София-</t>
  </si>
  <si>
    <t>Филиал-Враца-</t>
  </si>
  <si>
    <t>Заложени по план:</t>
  </si>
  <si>
    <t>Общо:</t>
  </si>
  <si>
    <t>предходен_остатък</t>
  </si>
  <si>
    <t>постъпления от такси, трансфер от ДБ и предходни остатъци/100%/</t>
  </si>
  <si>
    <t>дефицит</t>
  </si>
  <si>
    <t>Таблица 4 за разпределение по приноси при минимални проценти:</t>
  </si>
  <si>
    <t>Общ приход от ДБ, ТО и ПО - 1</t>
  </si>
  <si>
    <t>Разпределени по приноси - 2</t>
  </si>
  <si>
    <t>Неразпределен остатък(1-2) - 5</t>
  </si>
  <si>
    <t>Общ остатък за звената(4+5) - 6</t>
  </si>
  <si>
    <t>Разпр. остатък - разлика(2-3) - 4</t>
  </si>
  <si>
    <t>краен остатък на звената(6-7) - 8</t>
  </si>
  <si>
    <t>остатъци на звената</t>
  </si>
  <si>
    <t>Заложени. По бюджет</t>
  </si>
  <si>
    <t>равняват се на разликата между субсидията по приноси и тази по заложения бюджет</t>
  </si>
  <si>
    <t>съгласно бюжета на МОН</t>
  </si>
  <si>
    <t>съгласно нашите изчисления</t>
  </si>
  <si>
    <t>разлика</t>
  </si>
  <si>
    <t>Биологически науки</t>
  </si>
  <si>
    <t>Тези калкулации се извършват с програмата за изработка на бюджета на МУ-София по ПН</t>
  </si>
  <si>
    <t>Данни от МОН за СПБ учащи се по ПН:</t>
  </si>
  <si>
    <t>средно претеглен норматив</t>
  </si>
  <si>
    <t>СПБ учащи се</t>
  </si>
  <si>
    <t>удръжки на МОН</t>
  </si>
  <si>
    <t>удръжки_на_ПН</t>
  </si>
  <si>
    <t xml:space="preserve">бюджетен трансфер по ПН </t>
  </si>
  <si>
    <t>бюджетен трансфер по ПН с удръжки</t>
  </si>
  <si>
    <t>по МОН</t>
  </si>
  <si>
    <t xml:space="preserve"> </t>
  </si>
  <si>
    <t>Калкулации за трансферния бюджет по данните на МОН за СПБ учащи се по ПН и актуализираните коефициенти по ПМС 328 и таблиците с удръжките и добавките на МОН по ПН:</t>
  </si>
  <si>
    <t>Общ утв. Бюджет,  извън утв. бюджета на звената - 7/взема се от таблицата с разпр. Бюджетите на звената/</t>
  </si>
  <si>
    <t>Таблица 4 за разпределение по приноси при други проценти:</t>
  </si>
  <si>
    <t>удръжките трябва да са с "+", а добавките с "-"</t>
  </si>
  <si>
    <t>Покрити с излишък са всички утвърдени бюджети на звената, без тeзи на ФДМ и ФОЗ .</t>
  </si>
  <si>
    <t>базов норматив за 1 учащ се ПМС_344_2018</t>
  </si>
  <si>
    <t>СПБУ се в МУ-София</t>
  </si>
  <si>
    <t xml:space="preserve">Да няма разлика между изчисления от нас бюджет и този на МОН! </t>
  </si>
  <si>
    <t>За бюджет на МОН се счита трансферния бюджет на МОН!</t>
  </si>
  <si>
    <t>Непроменени трябва да бъдат следните данни на МОН:</t>
  </si>
  <si>
    <t>Общия СПБУ, Общия трансферен бюджет и удръжките на МОН по ПН!</t>
  </si>
  <si>
    <t>Данните за СПБУ по ПН и коеф. по ПМС могат да се манипулират!</t>
  </si>
  <si>
    <t>БН и ХН</t>
  </si>
  <si>
    <t>Общ утв. Бюджет,  извън утв. бюджета на звената - 7/взема се от триредовата  таблица с разпр. Бюджетите на звената/</t>
  </si>
  <si>
    <t>Да проверя дали сумите по редове и колони са точни - те трябва да са цели числа! Ако не са значи съм коригирал данните на някое звено, без да ги отчета в колоната за брой часове!</t>
  </si>
  <si>
    <t>ДЕОС</t>
  </si>
  <si>
    <t>ДЕОС-</t>
  </si>
  <si>
    <t>Покрити с излишък са всички утвърдени бюджети на звената.</t>
  </si>
  <si>
    <t xml:space="preserve">Да проверя дали сумите по редове и колони са точни за втория знак! Ако не са да ги манипулирам така, че да са равни! </t>
  </si>
  <si>
    <t>Заложени по бюджет за 2020 - 3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</si>
</sst>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1"/>
      <color rgb="FF000066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Calibri"/>
      <charset val="204"/>
    </font>
    <font>
      <sz val="10"/>
      <color indexed="8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11">
    <xf numFmtId="0" fontId="0" fillId="0" borderId="0"/>
    <xf numFmtId="0" fontId="3" fillId="0" borderId="0"/>
    <xf numFmtId="0" fontId="5" fillId="0" borderId="0"/>
    <xf numFmtId="0" fontId="3" fillId="0" borderId="0"/>
    <xf numFmtId="0" fontId="1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</cellStyleXfs>
  <cellXfs count="94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6" fillId="0" borderId="0" xfId="0" applyFont="1"/>
    <xf numFmtId="2" fontId="7" fillId="0" borderId="0" xfId="0" applyNumberFormat="1" applyFont="1"/>
    <xf numFmtId="3" fontId="8" fillId="3" borderId="1" xfId="0" applyNumberFormat="1" applyFont="1" applyFill="1" applyBorder="1"/>
    <xf numFmtId="2" fontId="7" fillId="0" borderId="1" xfId="0" applyNumberFormat="1" applyFont="1" applyBorder="1"/>
    <xf numFmtId="2" fontId="6" fillId="0" borderId="1" xfId="0" applyNumberFormat="1" applyFont="1" applyBorder="1"/>
    <xf numFmtId="0" fontId="9" fillId="0" borderId="1" xfId="2" applyFont="1" applyFill="1" applyBorder="1" applyAlignment="1">
      <alignment wrapText="1"/>
    </xf>
    <xf numFmtId="0" fontId="2" fillId="0" borderId="1" xfId="0" applyFont="1" applyBorder="1"/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7" fillId="0" borderId="1" xfId="0" applyFont="1" applyBorder="1"/>
    <xf numFmtId="0" fontId="7" fillId="0" borderId="0" xfId="0" applyFont="1"/>
    <xf numFmtId="2" fontId="1" fillId="0" borderId="1" xfId="0" applyNumberFormat="1" applyFont="1" applyBorder="1"/>
    <xf numFmtId="2" fontId="0" fillId="0" borderId="1" xfId="0" applyNumberFormat="1" applyBorder="1"/>
    <xf numFmtId="0" fontId="9" fillId="0" borderId="1" xfId="1" applyFont="1" applyFill="1" applyBorder="1" applyAlignment="1">
      <alignment wrapText="1"/>
    </xf>
    <xf numFmtId="1" fontId="7" fillId="0" borderId="1" xfId="0" applyNumberFormat="1" applyFont="1" applyBorder="1"/>
    <xf numFmtId="0" fontId="4" fillId="2" borderId="1" xfId="1" applyFont="1" applyFill="1" applyBorder="1" applyAlignment="1">
      <alignment horizontal="center"/>
    </xf>
    <xf numFmtId="0" fontId="4" fillId="0" borderId="4" xfId="1" applyFont="1" applyFill="1" applyBorder="1" applyAlignment="1">
      <alignment wrapText="1"/>
    </xf>
    <xf numFmtId="2" fontId="2" fillId="0" borderId="0" xfId="0" applyNumberFormat="1" applyFont="1"/>
    <xf numFmtId="3" fontId="7" fillId="0" borderId="1" xfId="0" applyNumberFormat="1" applyFont="1" applyBorder="1"/>
    <xf numFmtId="2" fontId="10" fillId="0" borderId="1" xfId="0" applyNumberFormat="1" applyFont="1" applyBorder="1"/>
    <xf numFmtId="0" fontId="4" fillId="0" borderId="6" xfId="1" applyFont="1" applyFill="1" applyBorder="1" applyAlignment="1">
      <alignment wrapText="1"/>
    </xf>
    <xf numFmtId="0" fontId="7" fillId="0" borderId="6" xfId="0" applyFont="1" applyBorder="1"/>
    <xf numFmtId="0" fontId="0" fillId="0" borderId="6" xfId="0" applyBorder="1"/>
    <xf numFmtId="2" fontId="7" fillId="0" borderId="6" xfId="0" applyNumberFormat="1" applyFont="1" applyBorder="1"/>
    <xf numFmtId="0" fontId="9" fillId="0" borderId="6" xfId="2" applyFont="1" applyFill="1" applyBorder="1" applyAlignment="1">
      <alignment wrapText="1"/>
    </xf>
    <xf numFmtId="4" fontId="12" fillId="3" borderId="1" xfId="0" applyNumberFormat="1" applyFont="1" applyFill="1" applyBorder="1"/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5" xfId="3" applyFont="1" applyFill="1" applyBorder="1" applyAlignment="1">
      <alignment horizontal="center" wrapText="1"/>
    </xf>
    <xf numFmtId="2" fontId="14" fillId="3" borderId="1" xfId="5" applyNumberFormat="1" applyFont="1" applyFill="1" applyBorder="1" applyAlignment="1">
      <alignment horizontal="right" wrapText="1"/>
    </xf>
    <xf numFmtId="2" fontId="9" fillId="3" borderId="4" xfId="5" applyNumberFormat="1" applyFont="1" applyFill="1" applyBorder="1" applyAlignment="1">
      <alignment horizontal="right" wrapText="1"/>
    </xf>
    <xf numFmtId="2" fontId="7" fillId="0" borderId="1" xfId="0" applyNumberFormat="1" applyFont="1" applyFill="1" applyBorder="1"/>
    <xf numFmtId="2" fontId="9" fillId="3" borderId="1" xfId="5" applyNumberFormat="1" applyFont="1" applyFill="1" applyBorder="1" applyAlignment="1">
      <alignment horizontal="right" wrapText="1"/>
    </xf>
    <xf numFmtId="2" fontId="16" fillId="0" borderId="1" xfId="0" applyNumberFormat="1" applyFont="1" applyBorder="1"/>
    <xf numFmtId="2" fontId="2" fillId="0" borderId="6" xfId="0" applyNumberFormat="1" applyFont="1" applyBorder="1"/>
    <xf numFmtId="4" fontId="12" fillId="0" borderId="0" xfId="0" applyNumberFormat="1" applyFont="1" applyFill="1" applyBorder="1"/>
    <xf numFmtId="2" fontId="6" fillId="3" borderId="1" xfId="0" applyNumberFormat="1" applyFont="1" applyFill="1" applyBorder="1"/>
    <xf numFmtId="0" fontId="0" fillId="0" borderId="1" xfId="0" applyBorder="1" applyAlignment="1">
      <alignment horizontal="center"/>
    </xf>
    <xf numFmtId="2" fontId="16" fillId="0" borderId="0" xfId="0" applyNumberFormat="1" applyFont="1"/>
    <xf numFmtId="0" fontId="11" fillId="0" borderId="7" xfId="1" applyFont="1" applyFill="1" applyBorder="1" applyAlignment="1">
      <alignment wrapText="1"/>
    </xf>
    <xf numFmtId="2" fontId="4" fillId="0" borderId="1" xfId="1" applyNumberFormat="1" applyFont="1" applyFill="1" applyBorder="1" applyAlignment="1">
      <alignment horizontal="right" wrapText="1"/>
    </xf>
    <xf numFmtId="0" fontId="4" fillId="3" borderId="1" xfId="6" applyFont="1" applyFill="1" applyBorder="1" applyAlignment="1">
      <alignment wrapText="1"/>
    </xf>
    <xf numFmtId="0" fontId="0" fillId="0" borderId="1" xfId="0" applyBorder="1"/>
    <xf numFmtId="0" fontId="2" fillId="0" borderId="1" xfId="0" applyFont="1" applyBorder="1"/>
    <xf numFmtId="0" fontId="0" fillId="0" borderId="0" xfId="0"/>
    <xf numFmtId="0" fontId="4" fillId="0" borderId="9" xfId="1" applyFont="1" applyFill="1" applyBorder="1" applyAlignment="1">
      <alignment horizontal="right" wrapText="1"/>
    </xf>
    <xf numFmtId="2" fontId="4" fillId="0" borderId="0" xfId="8" applyNumberFormat="1" applyFont="1" applyFill="1" applyBorder="1" applyAlignment="1">
      <alignment horizontal="right" wrapText="1"/>
    </xf>
    <xf numFmtId="2" fontId="4" fillId="0" borderId="0" xfId="7" applyNumberFormat="1" applyFont="1" applyFill="1" applyBorder="1" applyAlignment="1">
      <alignment horizontal="right" wrapText="1"/>
    </xf>
    <xf numFmtId="0" fontId="4" fillId="0" borderId="0" xfId="8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7" applyFont="1" applyFill="1" applyBorder="1" applyAlignment="1">
      <alignment horizontal="center" wrapText="1"/>
    </xf>
    <xf numFmtId="2" fontId="0" fillId="0" borderId="0" xfId="0" applyNumberFormat="1" applyFill="1" applyBorder="1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 applyAlignment="1">
      <alignment horizontal="center" wrapText="1"/>
    </xf>
    <xf numFmtId="0" fontId="9" fillId="0" borderId="4" xfId="6" applyFont="1" applyFill="1" applyBorder="1" applyAlignment="1">
      <alignment wrapText="1"/>
    </xf>
    <xf numFmtId="0" fontId="4" fillId="0" borderId="8" xfId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0" borderId="0" xfId="1" applyFont="1" applyFill="1" applyBorder="1" applyAlignment="1">
      <alignment wrapText="1"/>
    </xf>
    <xf numFmtId="0" fontId="0" fillId="3" borderId="1" xfId="0" applyFill="1" applyBorder="1"/>
    <xf numFmtId="2" fontId="4" fillId="3" borderId="1" xfId="1" applyNumberFormat="1" applyFont="1" applyFill="1" applyBorder="1" applyAlignment="1">
      <alignment horizontal="right" wrapText="1"/>
    </xf>
    <xf numFmtId="2" fontId="4" fillId="3" borderId="1" xfId="3" applyNumberFormat="1" applyFont="1" applyFill="1" applyBorder="1" applyAlignment="1">
      <alignment horizontal="right" wrapText="1"/>
    </xf>
    <xf numFmtId="2" fontId="4" fillId="3" borderId="1" xfId="8" applyNumberFormat="1" applyFont="1" applyFill="1" applyBorder="1" applyAlignment="1">
      <alignment horizontal="right" wrapText="1"/>
    </xf>
    <xf numFmtId="0" fontId="4" fillId="0" borderId="1" xfId="9" applyFont="1" applyFill="1" applyBorder="1" applyAlignment="1">
      <alignment wrapText="1"/>
    </xf>
    <xf numFmtId="2" fontId="4" fillId="0" borderId="1" xfId="9" applyNumberFormat="1" applyFont="1" applyFill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0" fontId="17" fillId="2" borderId="1" xfId="10" applyFont="1" applyFill="1" applyBorder="1" applyAlignment="1">
      <alignment horizontal="center"/>
    </xf>
    <xf numFmtId="0" fontId="17" fillId="0" borderId="1" xfId="10" applyFont="1" applyFill="1" applyBorder="1" applyAlignment="1">
      <alignment wrapText="1"/>
    </xf>
    <xf numFmtId="0" fontId="17" fillId="0" borderId="1" xfId="10" applyFont="1" applyFill="1" applyBorder="1" applyAlignment="1">
      <alignment horizontal="right" wrapText="1"/>
    </xf>
    <xf numFmtId="2" fontId="17" fillId="0" borderId="1" xfId="10" applyNumberFormat="1" applyFont="1" applyFill="1" applyBorder="1" applyAlignment="1">
      <alignment horizontal="right" wrapText="1"/>
    </xf>
    <xf numFmtId="0" fontId="17" fillId="2" borderId="1" xfId="1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4" fillId="2" borderId="1" xfId="9" applyFont="1" applyFill="1" applyBorder="1" applyAlignment="1">
      <alignment horizontal="center" wrapText="1"/>
    </xf>
    <xf numFmtId="2" fontId="7" fillId="0" borderId="0" xfId="0" applyNumberFormat="1" applyFont="1" applyAlignment="1">
      <alignment wrapText="1"/>
    </xf>
    <xf numFmtId="4" fontId="12" fillId="3" borderId="2" xfId="0" applyNumberFormat="1" applyFont="1" applyFill="1" applyBorder="1" applyAlignment="1">
      <alignment wrapText="1"/>
    </xf>
    <xf numFmtId="2" fontId="2" fillId="0" borderId="0" xfId="0" applyNumberFormat="1" applyFont="1" applyAlignment="1">
      <alignment wrapText="1"/>
    </xf>
    <xf numFmtId="0" fontId="0" fillId="3" borderId="0" xfId="0" applyFill="1" applyAlignment="1">
      <alignment wrapText="1"/>
    </xf>
    <xf numFmtId="0" fontId="4" fillId="2" borderId="5" xfId="9" applyFont="1" applyFill="1" applyBorder="1" applyAlignment="1">
      <alignment horizontal="center" wrapText="1"/>
    </xf>
    <xf numFmtId="2" fontId="7" fillId="0" borderId="1" xfId="0" applyNumberFormat="1" applyFont="1" applyBorder="1" applyAlignment="1">
      <alignment wrapText="1"/>
    </xf>
    <xf numFmtId="0" fontId="11" fillId="0" borderId="8" xfId="1" applyFont="1" applyFill="1" applyBorder="1" applyAlignment="1">
      <alignment horizontal="left" wrapText="1"/>
    </xf>
    <xf numFmtId="0" fontId="11" fillId="0" borderId="0" xfId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/>
    </xf>
  </cellXfs>
  <cellStyles count="11">
    <cellStyle name="Normal" xfId="0" builtinId="0"/>
    <cellStyle name="Normal 2" xfId="4"/>
    <cellStyle name="Normal_Sheet1" xfId="1"/>
    <cellStyle name="Normal_Sheet1_1" xfId="2"/>
    <cellStyle name="Normal_Sheet1_2" xfId="5"/>
    <cellStyle name="Normal_Sheet2" xfId="6"/>
    <cellStyle name="Normal_проверка" xfId="3"/>
    <cellStyle name="Normal_Справки бюджет 2019" xfId="8"/>
    <cellStyle name="Normal_Справки бюджет 2019_2_1" xfId="7"/>
    <cellStyle name="Normal_Справки бюджет 2020" xfId="9"/>
    <cellStyle name="Normal_Справки бюджет 2020_1" xfId="1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00"/>
  <sheetViews>
    <sheetView tabSelected="1" topLeftCell="A82" workbookViewId="0">
      <selection activeCell="B83" sqref="B83"/>
    </sheetView>
  </sheetViews>
  <sheetFormatPr defaultRowHeight="15" x14ac:dyDescent="0.25"/>
  <cols>
    <col min="1" max="1" width="32.5703125" customWidth="1"/>
    <col min="2" max="2" width="16.42578125" customWidth="1"/>
    <col min="3" max="3" width="15" customWidth="1"/>
    <col min="4" max="4" width="15.7109375" customWidth="1"/>
    <col min="5" max="5" width="16.85546875" customWidth="1"/>
    <col min="6" max="6" width="14.42578125" customWidth="1"/>
    <col min="7" max="7" width="14.28515625" customWidth="1"/>
    <col min="8" max="8" width="15.140625" customWidth="1"/>
    <col min="9" max="9" width="12.28515625" customWidth="1"/>
    <col min="10" max="10" width="13.42578125" customWidth="1"/>
    <col min="11" max="11" width="16.42578125" customWidth="1"/>
    <col min="12" max="12" width="17.28515625" style="75" customWidth="1"/>
    <col min="13" max="13" width="25.140625" customWidth="1"/>
    <col min="14" max="14" width="16.5703125" customWidth="1"/>
    <col min="15" max="15" width="17" customWidth="1"/>
    <col min="16" max="16" width="22.85546875" customWidth="1"/>
  </cols>
  <sheetData>
    <row r="1" spans="1:16" x14ac:dyDescent="0.25">
      <c r="A1" s="14" t="s">
        <v>62</v>
      </c>
    </row>
    <row r="2" spans="1:16" x14ac:dyDescent="0.25">
      <c r="A2" s="14" t="s">
        <v>52</v>
      </c>
    </row>
    <row r="3" spans="1:16" x14ac:dyDescent="0.25">
      <c r="B3" s="3"/>
      <c r="E3" s="2"/>
      <c r="F3" s="89" t="s">
        <v>65</v>
      </c>
      <c r="G3" s="89"/>
      <c r="H3" s="89"/>
    </row>
    <row r="4" spans="1:16" ht="45" x14ac:dyDescent="0.25">
      <c r="A4" s="43" t="s">
        <v>53</v>
      </c>
      <c r="B4" s="31" t="s">
        <v>55</v>
      </c>
      <c r="C4" s="32" t="s">
        <v>3</v>
      </c>
      <c r="D4" s="32" t="s">
        <v>4</v>
      </c>
      <c r="E4" s="30" t="s">
        <v>67</v>
      </c>
      <c r="F4" s="30" t="s">
        <v>58</v>
      </c>
      <c r="G4" s="30" t="s">
        <v>56</v>
      </c>
      <c r="H4" s="30" t="s">
        <v>59</v>
      </c>
      <c r="I4" s="48"/>
      <c r="J4" s="52"/>
      <c r="K4" s="52"/>
      <c r="L4" s="52"/>
      <c r="M4" s="52"/>
      <c r="N4" s="53"/>
      <c r="O4" s="54"/>
      <c r="P4" s="53"/>
    </row>
    <row r="5" spans="1:16" x14ac:dyDescent="0.25">
      <c r="A5" s="63" t="s">
        <v>74</v>
      </c>
      <c r="B5" s="63">
        <v>7</v>
      </c>
      <c r="C5" s="64">
        <v>2.4000149999999998</v>
      </c>
      <c r="D5" s="65">
        <v>1</v>
      </c>
      <c r="E5" s="44">
        <v>693</v>
      </c>
      <c r="F5" s="16">
        <f>B5*C5*D5*E5</f>
        <v>11642.472764999999</v>
      </c>
      <c r="G5" s="33">
        <v>0</v>
      </c>
      <c r="H5" s="23">
        <f>F5-G5</f>
        <v>11642.472764999999</v>
      </c>
      <c r="I5" s="48"/>
      <c r="J5" s="50"/>
      <c r="K5" s="50"/>
      <c r="L5" s="50"/>
      <c r="M5" s="50"/>
      <c r="N5" s="55"/>
      <c r="O5" s="51"/>
      <c r="P5" s="55"/>
    </row>
    <row r="6" spans="1:16" x14ac:dyDescent="0.25">
      <c r="A6" s="45" t="s">
        <v>12</v>
      </c>
      <c r="B6" s="63">
        <v>1420</v>
      </c>
      <c r="C6" s="64">
        <v>8.5</v>
      </c>
      <c r="D6" s="65">
        <v>1.53</v>
      </c>
      <c r="E6" s="44">
        <v>693</v>
      </c>
      <c r="F6" s="16">
        <f t="shared" ref="F6:F10" si="0">B6*C6*D6*E6</f>
        <v>12797700.299999999</v>
      </c>
      <c r="G6" s="66">
        <v>314516.90000000002</v>
      </c>
      <c r="H6" s="23">
        <f t="shared" ref="H6:H10" si="1">F6-G6</f>
        <v>12483183.399999999</v>
      </c>
      <c r="I6" s="48"/>
      <c r="J6" s="50"/>
      <c r="K6" s="50"/>
      <c r="L6" s="50"/>
      <c r="M6" s="50"/>
      <c r="N6" s="55"/>
      <c r="O6" s="51"/>
      <c r="P6" s="55"/>
    </row>
    <row r="7" spans="1:16" x14ac:dyDescent="0.25">
      <c r="A7" s="45" t="s">
        <v>10</v>
      </c>
      <c r="B7" s="63">
        <v>374</v>
      </c>
      <c r="C7" s="64">
        <v>2.4</v>
      </c>
      <c r="D7" s="65">
        <v>1.66</v>
      </c>
      <c r="E7" s="44">
        <v>693</v>
      </c>
      <c r="F7" s="16">
        <f t="shared" si="0"/>
        <v>1032581.0880000001</v>
      </c>
      <c r="G7" s="66">
        <v>-42449.02</v>
      </c>
      <c r="H7" s="23">
        <f t="shared" si="1"/>
        <v>1075030.108</v>
      </c>
      <c r="I7" s="48"/>
      <c r="J7" s="50"/>
      <c r="K7" s="50"/>
      <c r="L7" s="50"/>
      <c r="M7" s="50"/>
      <c r="N7" s="55"/>
      <c r="O7" s="51"/>
      <c r="P7" s="55"/>
    </row>
    <row r="8" spans="1:16" x14ac:dyDescent="0.25">
      <c r="A8" s="45" t="s">
        <v>11</v>
      </c>
      <c r="B8" s="63">
        <v>688</v>
      </c>
      <c r="C8" s="64">
        <v>8.5</v>
      </c>
      <c r="D8" s="65">
        <v>1.46</v>
      </c>
      <c r="E8" s="44">
        <v>693</v>
      </c>
      <c r="F8" s="16">
        <f t="shared" si="0"/>
        <v>5916889.4400000004</v>
      </c>
      <c r="G8" s="66">
        <v>-20066.97</v>
      </c>
      <c r="H8" s="23">
        <f t="shared" si="1"/>
        <v>5936956.4100000001</v>
      </c>
      <c r="I8" s="48"/>
      <c r="J8" s="50"/>
      <c r="K8" s="50"/>
      <c r="L8" s="50"/>
      <c r="M8" s="50"/>
      <c r="N8" s="55"/>
      <c r="O8" s="51"/>
      <c r="P8" s="55"/>
    </row>
    <row r="9" spans="1:16" x14ac:dyDescent="0.25">
      <c r="A9" s="45" t="s">
        <v>9</v>
      </c>
      <c r="B9" s="63">
        <v>727</v>
      </c>
      <c r="C9" s="64">
        <v>8.5</v>
      </c>
      <c r="D9" s="65">
        <v>1.92</v>
      </c>
      <c r="E9" s="44">
        <v>693</v>
      </c>
      <c r="F9" s="16">
        <f t="shared" si="0"/>
        <v>8222195.5199999996</v>
      </c>
      <c r="G9" s="66">
        <v>327983.03999999998</v>
      </c>
      <c r="H9" s="23">
        <f t="shared" si="1"/>
        <v>7894212.4799999995</v>
      </c>
      <c r="I9" s="48"/>
      <c r="J9" s="50"/>
      <c r="K9" s="50"/>
      <c r="L9" s="50"/>
      <c r="M9" s="50"/>
      <c r="N9" s="55"/>
      <c r="O9" s="51"/>
      <c r="P9" s="55"/>
    </row>
    <row r="10" spans="1:16" x14ac:dyDescent="0.25">
      <c r="A10" s="45" t="s">
        <v>13</v>
      </c>
      <c r="B10" s="63">
        <v>2001</v>
      </c>
      <c r="C10" s="64">
        <v>5.1786919999999999</v>
      </c>
      <c r="D10" s="65">
        <v>1.04</v>
      </c>
      <c r="E10" s="44">
        <v>693</v>
      </c>
      <c r="F10" s="16">
        <f t="shared" si="0"/>
        <v>7468506.1833782401</v>
      </c>
      <c r="G10" s="66">
        <v>97297.2</v>
      </c>
      <c r="H10" s="23">
        <f t="shared" si="1"/>
        <v>7371208.9833782399</v>
      </c>
      <c r="I10" s="48"/>
      <c r="J10" s="50"/>
      <c r="K10" s="50"/>
      <c r="L10" s="50"/>
      <c r="M10" s="50"/>
      <c r="N10" s="55"/>
      <c r="O10" s="51"/>
      <c r="P10" s="55"/>
    </row>
    <row r="11" spans="1:16" x14ac:dyDescent="0.25">
      <c r="A11" s="59" t="s">
        <v>68</v>
      </c>
      <c r="B11" s="25">
        <f>SUM(B5:B10)</f>
        <v>5217</v>
      </c>
      <c r="F11" s="7">
        <f>SUM(F5:F10)</f>
        <v>35449515.004143238</v>
      </c>
      <c r="G11" s="13">
        <f>SUM(G5:G10)</f>
        <v>677281.14999999991</v>
      </c>
      <c r="H11" s="7">
        <f>SUM(H5:H10)</f>
        <v>34772233.85414324</v>
      </c>
      <c r="I11" s="48"/>
      <c r="J11" s="53"/>
      <c r="K11" s="53"/>
      <c r="L11" s="76"/>
      <c r="M11" s="53"/>
      <c r="N11" s="53"/>
      <c r="O11" s="53"/>
      <c r="P11" s="53"/>
    </row>
    <row r="12" spans="1:16" x14ac:dyDescent="0.25">
      <c r="A12" s="17" t="s">
        <v>54</v>
      </c>
      <c r="B12" s="18">
        <f>F11/B11</f>
        <v>6795.0000007941799</v>
      </c>
      <c r="E12" s="47" t="s">
        <v>60</v>
      </c>
      <c r="F12" s="34">
        <v>35449515</v>
      </c>
      <c r="G12" s="36">
        <v>677281.15</v>
      </c>
      <c r="H12" s="35">
        <f>F12-G12</f>
        <v>34772233.850000001</v>
      </c>
      <c r="I12" s="47" t="s">
        <v>60</v>
      </c>
    </row>
    <row r="13" spans="1:16" x14ac:dyDescent="0.25">
      <c r="E13" s="47" t="s">
        <v>50</v>
      </c>
      <c r="F13" s="7">
        <f>F11-F12</f>
        <v>4.1432380676269531E-3</v>
      </c>
      <c r="G13" s="7">
        <f>G11-G12</f>
        <v>0</v>
      </c>
      <c r="H13" s="7">
        <f>H11-H12</f>
        <v>4.1432380676269531E-3</v>
      </c>
      <c r="I13" s="47" t="s">
        <v>50</v>
      </c>
    </row>
    <row r="14" spans="1:16" x14ac:dyDescent="0.25">
      <c r="A14" s="14" t="s">
        <v>71</v>
      </c>
    </row>
    <row r="15" spans="1:16" ht="15" customHeight="1" x14ac:dyDescent="0.25">
      <c r="A15" s="14" t="s">
        <v>72</v>
      </c>
      <c r="C15" s="61"/>
      <c r="D15" s="61"/>
      <c r="E15" s="92" t="s">
        <v>69</v>
      </c>
      <c r="F15" s="92"/>
      <c r="G15" s="92"/>
      <c r="H15" s="92"/>
    </row>
    <row r="16" spans="1:16" s="48" customFormat="1" x14ac:dyDescent="0.25">
      <c r="A16" s="14" t="s">
        <v>73</v>
      </c>
      <c r="C16" s="58"/>
      <c r="D16" s="58"/>
      <c r="E16" s="93" t="s">
        <v>70</v>
      </c>
      <c r="F16" s="93"/>
      <c r="G16" s="93"/>
      <c r="H16" s="93"/>
      <c r="L16" s="75"/>
    </row>
    <row r="17" spans="1:12" s="48" customFormat="1" x14ac:dyDescent="0.25">
      <c r="C17" s="58"/>
      <c r="D17" s="58"/>
      <c r="E17" s="58"/>
      <c r="F17" s="58"/>
      <c r="G17" s="58"/>
      <c r="H17" s="58"/>
      <c r="L17" s="75"/>
    </row>
    <row r="19" spans="1:12" x14ac:dyDescent="0.25">
      <c r="A19" s="4"/>
      <c r="B19" s="49"/>
      <c r="C19" s="49"/>
      <c r="D19" s="49"/>
      <c r="E19" s="49"/>
      <c r="F19" s="49"/>
      <c r="G19" s="49"/>
      <c r="H19" s="49"/>
      <c r="I19" s="48"/>
    </row>
    <row r="20" spans="1:12" x14ac:dyDescent="0.25">
      <c r="A20" s="4" t="s">
        <v>22</v>
      </c>
    </row>
    <row r="21" spans="1:12" x14ac:dyDescent="0.25">
      <c r="A21" s="70" t="s">
        <v>14</v>
      </c>
      <c r="B21" s="70" t="s">
        <v>15</v>
      </c>
      <c r="C21" s="70" t="s">
        <v>16</v>
      </c>
      <c r="D21" s="70" t="s">
        <v>17</v>
      </c>
      <c r="E21" s="70" t="s">
        <v>18</v>
      </c>
      <c r="F21" s="70" t="s">
        <v>19</v>
      </c>
      <c r="G21" s="70" t="s">
        <v>20</v>
      </c>
      <c r="H21" s="70" t="s">
        <v>77</v>
      </c>
      <c r="I21" s="70" t="s">
        <v>21</v>
      </c>
    </row>
    <row r="22" spans="1:12" x14ac:dyDescent="0.25">
      <c r="A22" s="71" t="s">
        <v>51</v>
      </c>
      <c r="B22" s="72">
        <v>560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560</v>
      </c>
    </row>
    <row r="23" spans="1:12" x14ac:dyDescent="0.25">
      <c r="A23" s="71" t="s">
        <v>13</v>
      </c>
      <c r="B23" s="72">
        <v>0</v>
      </c>
      <c r="C23" s="72">
        <v>0</v>
      </c>
      <c r="D23" s="72">
        <v>0</v>
      </c>
      <c r="E23" s="72">
        <v>79387</v>
      </c>
      <c r="F23" s="72">
        <v>102306</v>
      </c>
      <c r="G23" s="72">
        <v>71790</v>
      </c>
      <c r="H23" s="72">
        <v>4360</v>
      </c>
      <c r="I23" s="72">
        <v>257843</v>
      </c>
    </row>
    <row r="24" spans="1:12" x14ac:dyDescent="0.25">
      <c r="A24" s="71" t="s">
        <v>12</v>
      </c>
      <c r="B24" s="72">
        <v>141769</v>
      </c>
      <c r="C24" s="72">
        <v>140</v>
      </c>
      <c r="D24" s="72">
        <v>0</v>
      </c>
      <c r="E24" s="72">
        <v>5721</v>
      </c>
      <c r="F24" s="72">
        <v>0</v>
      </c>
      <c r="G24" s="72">
        <v>0</v>
      </c>
      <c r="H24" s="72">
        <v>3148</v>
      </c>
      <c r="I24" s="72">
        <v>150778</v>
      </c>
    </row>
    <row r="25" spans="1:12" x14ac:dyDescent="0.25">
      <c r="A25" s="71" t="s">
        <v>10</v>
      </c>
      <c r="B25" s="72">
        <v>0</v>
      </c>
      <c r="C25" s="72">
        <v>0</v>
      </c>
      <c r="D25" s="72">
        <v>0</v>
      </c>
      <c r="E25" s="72">
        <v>53559</v>
      </c>
      <c r="F25" s="72">
        <v>0</v>
      </c>
      <c r="G25" s="72">
        <v>0</v>
      </c>
      <c r="H25" s="72">
        <v>0</v>
      </c>
      <c r="I25" s="72">
        <v>53559</v>
      </c>
    </row>
    <row r="26" spans="1:12" x14ac:dyDescent="0.25">
      <c r="A26" s="71" t="s">
        <v>11</v>
      </c>
      <c r="B26" s="72">
        <v>0</v>
      </c>
      <c r="C26" s="72">
        <v>181535</v>
      </c>
      <c r="D26" s="72">
        <v>0</v>
      </c>
      <c r="E26" s="72">
        <v>0</v>
      </c>
      <c r="F26" s="72">
        <v>0</v>
      </c>
      <c r="G26" s="72">
        <v>0</v>
      </c>
      <c r="H26" s="72">
        <v>1980</v>
      </c>
      <c r="I26" s="72">
        <v>183515</v>
      </c>
    </row>
    <row r="27" spans="1:12" x14ac:dyDescent="0.25">
      <c r="A27" s="71" t="s">
        <v>9</v>
      </c>
      <c r="B27" s="72">
        <v>7444</v>
      </c>
      <c r="C27" s="72">
        <v>0</v>
      </c>
      <c r="D27" s="72">
        <v>53078</v>
      </c>
      <c r="E27" s="72">
        <v>0</v>
      </c>
      <c r="F27" s="72">
        <v>0</v>
      </c>
      <c r="G27" s="72">
        <v>0</v>
      </c>
      <c r="H27" s="72">
        <v>2580</v>
      </c>
      <c r="I27" s="72">
        <v>63102</v>
      </c>
    </row>
    <row r="28" spans="1:12" x14ac:dyDescent="0.25">
      <c r="A28" s="20" t="s">
        <v>34</v>
      </c>
      <c r="B28" s="3">
        <f>SUM(B22:B27)</f>
        <v>149773</v>
      </c>
      <c r="C28" s="3">
        <f t="shared" ref="C28:I28" si="2">SUM(C22:C27)</f>
        <v>181675</v>
      </c>
      <c r="D28" s="3">
        <f t="shared" si="2"/>
        <v>53078</v>
      </c>
      <c r="E28" s="3">
        <f t="shared" si="2"/>
        <v>138667</v>
      </c>
      <c r="F28" s="3">
        <f t="shared" si="2"/>
        <v>102306</v>
      </c>
      <c r="G28" s="3">
        <f t="shared" si="2"/>
        <v>71790</v>
      </c>
      <c r="H28" s="3">
        <f t="shared" si="2"/>
        <v>12068</v>
      </c>
      <c r="I28" s="3">
        <f t="shared" si="2"/>
        <v>709357</v>
      </c>
    </row>
    <row r="29" spans="1:12" s="48" customFormat="1" x14ac:dyDescent="0.25">
      <c r="A29" s="62"/>
      <c r="B29" s="3"/>
      <c r="C29" s="3"/>
      <c r="D29" s="3"/>
      <c r="E29" s="3"/>
      <c r="F29" s="3"/>
      <c r="G29" s="3"/>
      <c r="H29" s="3"/>
      <c r="I29" s="3"/>
      <c r="L29" s="75"/>
    </row>
    <row r="30" spans="1:12" s="48" customFormat="1" x14ac:dyDescent="0.25">
      <c r="A30" s="84" t="s">
        <v>76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75"/>
    </row>
    <row r="32" spans="1:12" x14ac:dyDescent="0.25">
      <c r="A32" s="4" t="s">
        <v>23</v>
      </c>
    </row>
    <row r="33" spans="1:12" x14ac:dyDescent="0.25">
      <c r="A33" s="70" t="s">
        <v>14</v>
      </c>
      <c r="B33" s="70" t="s">
        <v>15</v>
      </c>
      <c r="C33" s="70" t="s">
        <v>16</v>
      </c>
      <c r="D33" s="70" t="s">
        <v>17</v>
      </c>
      <c r="E33" s="70" t="s">
        <v>18</v>
      </c>
      <c r="F33" s="70" t="s">
        <v>19</v>
      </c>
      <c r="G33" s="70" t="s">
        <v>20</v>
      </c>
      <c r="H33" s="70" t="s">
        <v>77</v>
      </c>
      <c r="I33" s="19" t="s">
        <v>21</v>
      </c>
    </row>
    <row r="34" spans="1:12" x14ac:dyDescent="0.25">
      <c r="A34" s="71" t="s">
        <v>51</v>
      </c>
      <c r="B34" s="73">
        <v>1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5">
        <f>SUM(B34:H34)</f>
        <v>1</v>
      </c>
    </row>
    <row r="35" spans="1:12" x14ac:dyDescent="0.25">
      <c r="A35" s="71" t="s">
        <v>13</v>
      </c>
      <c r="B35" s="73">
        <v>0</v>
      </c>
      <c r="C35" s="73">
        <v>0</v>
      </c>
      <c r="D35" s="73">
        <v>0</v>
      </c>
      <c r="E35" s="73">
        <v>0.30488890914238498</v>
      </c>
      <c r="F35" s="73">
        <v>0.39677633288473996</v>
      </c>
      <c r="G35" s="73">
        <v>0.27842524326819035</v>
      </c>
      <c r="H35" s="73">
        <v>1.6909514704684634E-2</v>
      </c>
      <c r="I35" s="15">
        <f t="shared" ref="I35:I37" si="3">SUM(B35:H35)</f>
        <v>0.997</v>
      </c>
    </row>
    <row r="36" spans="1:12" x14ac:dyDescent="0.25">
      <c r="A36" s="71" t="s">
        <v>12</v>
      </c>
      <c r="B36" s="73">
        <v>0.94024990383212403</v>
      </c>
      <c r="C36" s="73">
        <v>9.2851742296621523E-4</v>
      </c>
      <c r="D36" s="73">
        <v>0</v>
      </c>
      <c r="E36" s="73">
        <v>3.6043201262783701E-2</v>
      </c>
      <c r="F36" s="73">
        <v>0</v>
      </c>
      <c r="G36" s="73">
        <v>0</v>
      </c>
      <c r="H36" s="73">
        <v>2.0878377482126041E-2</v>
      </c>
      <c r="I36" s="15">
        <f t="shared" si="3"/>
        <v>0.99809999999999999</v>
      </c>
    </row>
    <row r="37" spans="1:12" x14ac:dyDescent="0.25">
      <c r="A37" s="71" t="s">
        <v>10</v>
      </c>
      <c r="B37" s="73">
        <v>0</v>
      </c>
      <c r="C37" s="73">
        <v>0</v>
      </c>
      <c r="D37" s="73">
        <v>0</v>
      </c>
      <c r="E37" s="73">
        <v>1</v>
      </c>
      <c r="F37" s="73">
        <v>0</v>
      </c>
      <c r="G37" s="73">
        <v>0</v>
      </c>
      <c r="H37" s="73">
        <v>0</v>
      </c>
      <c r="I37" s="15">
        <f t="shared" si="3"/>
        <v>1</v>
      </c>
    </row>
    <row r="38" spans="1:12" x14ac:dyDescent="0.25">
      <c r="A38" s="71" t="s">
        <v>11</v>
      </c>
      <c r="B38" s="73">
        <v>0</v>
      </c>
      <c r="C38" s="73">
        <v>0.98921069122415062</v>
      </c>
      <c r="D38" s="73">
        <v>0</v>
      </c>
      <c r="E38" s="73">
        <v>0</v>
      </c>
      <c r="F38" s="73">
        <v>0</v>
      </c>
      <c r="G38" s="73">
        <v>0</v>
      </c>
      <c r="H38" s="73">
        <v>1.0789308775849386E-2</v>
      </c>
      <c r="I38" s="15">
        <f>SUM(B38:H38)</f>
        <v>1</v>
      </c>
      <c r="J38" t="s">
        <v>61</v>
      </c>
    </row>
    <row r="39" spans="1:12" x14ac:dyDescent="0.25">
      <c r="A39" s="71" t="s">
        <v>9</v>
      </c>
      <c r="B39" s="73">
        <v>0.1179677347786124</v>
      </c>
      <c r="C39" s="73">
        <v>0</v>
      </c>
      <c r="D39" s="73">
        <v>0.8411460809483059</v>
      </c>
      <c r="E39" s="73">
        <v>0</v>
      </c>
      <c r="F39" s="73">
        <v>0</v>
      </c>
      <c r="G39" s="73">
        <v>0</v>
      </c>
      <c r="H39" s="73">
        <v>4.0886184273081674E-2</v>
      </c>
      <c r="I39" s="15">
        <f>SUM(B39:H39)</f>
        <v>1</v>
      </c>
    </row>
    <row r="40" spans="1:12" x14ac:dyDescent="0.25">
      <c r="A40" s="20" t="s">
        <v>34</v>
      </c>
      <c r="B40" s="2">
        <f>SUM(B34:B39)</f>
        <v>2.0582176386107363</v>
      </c>
      <c r="C40" s="2">
        <f t="shared" ref="C40:G40" si="4">SUM(C34:C39)</f>
        <v>0.9901392086471168</v>
      </c>
      <c r="D40" s="2">
        <f t="shared" si="4"/>
        <v>0.8411460809483059</v>
      </c>
      <c r="E40" s="2">
        <f t="shared" si="4"/>
        <v>1.3409321104051686</v>
      </c>
      <c r="F40" s="2">
        <f t="shared" si="4"/>
        <v>0.39677633288473996</v>
      </c>
      <c r="G40" s="2">
        <f t="shared" si="4"/>
        <v>0.27842524326819035</v>
      </c>
      <c r="H40" s="2">
        <f>SUM(H34:H39)</f>
        <v>8.9463385235741738E-2</v>
      </c>
      <c r="I40" s="2">
        <f>SUM(I34:I39)</f>
        <v>5.9950999999999999</v>
      </c>
    </row>
    <row r="41" spans="1:12" s="48" customFormat="1" x14ac:dyDescent="0.25">
      <c r="A41" s="60"/>
      <c r="B41" s="2"/>
      <c r="C41" s="2"/>
      <c r="D41" s="2"/>
      <c r="E41" s="2"/>
      <c r="F41" s="2"/>
      <c r="G41" s="2"/>
      <c r="H41" s="2"/>
      <c r="I41" s="2"/>
      <c r="L41" s="75"/>
    </row>
    <row r="42" spans="1:12" s="48" customFormat="1" x14ac:dyDescent="0.25">
      <c r="A42" s="84" t="s">
        <v>80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75"/>
    </row>
    <row r="43" spans="1:12" x14ac:dyDescent="0.25">
      <c r="A43" s="84"/>
      <c r="B43" s="85"/>
      <c r="C43" s="85"/>
      <c r="D43" s="85"/>
      <c r="E43" s="85"/>
      <c r="F43" s="85"/>
      <c r="G43" s="85"/>
      <c r="H43" s="85"/>
      <c r="I43" s="85"/>
    </row>
    <row r="45" spans="1:12" x14ac:dyDescent="0.25">
      <c r="A45" s="4" t="s">
        <v>24</v>
      </c>
    </row>
    <row r="46" spans="1:12" ht="30" x14ac:dyDescent="0.25">
      <c r="A46" s="74" t="s">
        <v>1</v>
      </c>
      <c r="B46" s="74" t="s">
        <v>2</v>
      </c>
      <c r="C46" s="74" t="s">
        <v>3</v>
      </c>
      <c r="D46" s="74" t="s">
        <v>4</v>
      </c>
      <c r="E46" s="74" t="s">
        <v>0</v>
      </c>
      <c r="F46" s="74" t="s">
        <v>5</v>
      </c>
      <c r="G46" s="74" t="s">
        <v>6</v>
      </c>
      <c r="H46" s="74" t="s">
        <v>7</v>
      </c>
      <c r="I46" s="74" t="s">
        <v>35</v>
      </c>
      <c r="J46" s="74" t="s">
        <v>57</v>
      </c>
      <c r="K46" s="74" t="s">
        <v>8</v>
      </c>
    </row>
    <row r="47" spans="1:12" x14ac:dyDescent="0.25">
      <c r="A47" s="71" t="s">
        <v>51</v>
      </c>
      <c r="B47" s="72">
        <v>7</v>
      </c>
      <c r="C47" s="73">
        <v>2.4001619999999999</v>
      </c>
      <c r="D47" s="73">
        <v>1</v>
      </c>
      <c r="E47" s="73">
        <v>11643.185772657394</v>
      </c>
      <c r="F47" s="72">
        <v>7</v>
      </c>
      <c r="G47" s="73">
        <v>1967.24</v>
      </c>
      <c r="H47" s="73">
        <v>13770.679931640625</v>
      </c>
      <c r="I47" s="73">
        <v>0</v>
      </c>
      <c r="J47" s="73">
        <v>0</v>
      </c>
      <c r="K47" s="73">
        <v>25413.865704298019</v>
      </c>
    </row>
    <row r="48" spans="1:12" x14ac:dyDescent="0.25">
      <c r="A48" s="71" t="s">
        <v>9</v>
      </c>
      <c r="B48" s="72">
        <v>727</v>
      </c>
      <c r="C48" s="73">
        <v>8.5</v>
      </c>
      <c r="D48" s="73">
        <v>1.92</v>
      </c>
      <c r="E48" s="73">
        <v>8222195.3362196088</v>
      </c>
      <c r="F48" s="72">
        <v>785</v>
      </c>
      <c r="G48" s="73">
        <v>1247.6099999999999</v>
      </c>
      <c r="H48" s="73">
        <v>979373.83850097656</v>
      </c>
      <c r="I48" s="73">
        <v>8252056.9900000002</v>
      </c>
      <c r="J48" s="73">
        <v>327983.03999999998</v>
      </c>
      <c r="K48" s="73">
        <v>17125643.124720588</v>
      </c>
    </row>
    <row r="49" spans="1:12" x14ac:dyDescent="0.25">
      <c r="A49" s="71" t="s">
        <v>11</v>
      </c>
      <c r="B49" s="72">
        <v>688</v>
      </c>
      <c r="C49" s="73">
        <v>8.5</v>
      </c>
      <c r="D49" s="73">
        <v>1.46</v>
      </c>
      <c r="E49" s="73">
        <v>5916889.5945968628</v>
      </c>
      <c r="F49" s="72">
        <v>875</v>
      </c>
      <c r="G49" s="73">
        <v>1751.18</v>
      </c>
      <c r="H49" s="73">
        <v>1532282.5469970703</v>
      </c>
      <c r="I49" s="73">
        <v>9363565.0600000005</v>
      </c>
      <c r="J49" s="73">
        <v>-20066.97</v>
      </c>
      <c r="K49" s="73">
        <v>16832804.171593934</v>
      </c>
    </row>
    <row r="50" spans="1:12" x14ac:dyDescent="0.25">
      <c r="A50" s="71" t="s">
        <v>10</v>
      </c>
      <c r="B50" s="72">
        <v>374</v>
      </c>
      <c r="C50" s="73">
        <v>2.4</v>
      </c>
      <c r="D50" s="73">
        <v>1.66</v>
      </c>
      <c r="E50" s="73">
        <v>1032581.108268367</v>
      </c>
      <c r="F50" s="72">
        <v>960</v>
      </c>
      <c r="G50" s="73">
        <v>1230.82</v>
      </c>
      <c r="H50" s="73">
        <v>1181587.1484375</v>
      </c>
      <c r="I50" s="73">
        <v>262803.17385292327</v>
      </c>
      <c r="J50" s="73">
        <v>-42449.02</v>
      </c>
      <c r="K50" s="73">
        <v>2519420.4505587905</v>
      </c>
    </row>
    <row r="51" spans="1:12" x14ac:dyDescent="0.25">
      <c r="A51" s="71" t="s">
        <v>12</v>
      </c>
      <c r="B51" s="72">
        <v>1420</v>
      </c>
      <c r="C51" s="73">
        <v>8.5</v>
      </c>
      <c r="D51" s="73">
        <v>1.53</v>
      </c>
      <c r="E51" s="73">
        <v>12797700.060689449</v>
      </c>
      <c r="F51" s="72">
        <v>1687</v>
      </c>
      <c r="G51" s="73">
        <v>1967.24</v>
      </c>
      <c r="H51" s="73">
        <v>3318733.8635253906</v>
      </c>
      <c r="I51" s="73">
        <v>70708478.680000007</v>
      </c>
      <c r="J51" s="73">
        <v>314516.90000000002</v>
      </c>
      <c r="K51" s="73">
        <v>86510395.704214841</v>
      </c>
    </row>
    <row r="52" spans="1:12" x14ac:dyDescent="0.25">
      <c r="A52" s="71" t="s">
        <v>13</v>
      </c>
      <c r="B52" s="72">
        <v>2001</v>
      </c>
      <c r="C52" s="73">
        <v>5.1786919999999999</v>
      </c>
      <c r="D52" s="73">
        <v>1.04</v>
      </c>
      <c r="E52" s="73">
        <v>7468505.7133209324</v>
      </c>
      <c r="F52" s="72">
        <v>1792</v>
      </c>
      <c r="G52" s="73">
        <v>1135.1400000000001</v>
      </c>
      <c r="H52" s="73">
        <v>2034170.90625</v>
      </c>
      <c r="I52" s="73">
        <v>445876.08614707785</v>
      </c>
      <c r="J52" s="73">
        <v>97297.2</v>
      </c>
      <c r="K52" s="73">
        <v>9851255.5057180114</v>
      </c>
    </row>
    <row r="53" spans="1:12" x14ac:dyDescent="0.25">
      <c r="A53" s="24" t="s">
        <v>34</v>
      </c>
      <c r="B53" s="25">
        <f>SUM(B47:B52)</f>
        <v>5217</v>
      </c>
      <c r="C53" s="90" t="s">
        <v>49</v>
      </c>
      <c r="D53" s="90"/>
      <c r="E53" s="38">
        <f>SUM(E47:E52)</f>
        <v>35449514.998867877</v>
      </c>
      <c r="F53" s="25">
        <f>SUM(F47:F52)</f>
        <v>6106</v>
      </c>
      <c r="G53" s="26"/>
      <c r="H53" s="27">
        <f>SUM(H47:H52)</f>
        <v>9059918.9836425781</v>
      </c>
      <c r="I53" s="27">
        <f>SUM(I47:I52)</f>
        <v>89032779.990000024</v>
      </c>
      <c r="J53" s="27">
        <f>SUM(J47:J52)</f>
        <v>677281.14999999991</v>
      </c>
      <c r="K53" s="27">
        <f>SUM(K47:K52)</f>
        <v>132864932.82251047</v>
      </c>
    </row>
    <row r="54" spans="1:12" x14ac:dyDescent="0.25">
      <c r="C54" s="91" t="s">
        <v>48</v>
      </c>
      <c r="D54" s="91"/>
      <c r="E54" s="37">
        <f>F12</f>
        <v>35449515</v>
      </c>
    </row>
    <row r="55" spans="1:12" x14ac:dyDescent="0.25">
      <c r="C55" s="91" t="s">
        <v>50</v>
      </c>
      <c r="D55" s="91"/>
      <c r="E55" s="7">
        <f>E53-E54</f>
        <v>-1.1321231722831726E-3</v>
      </c>
    </row>
    <row r="59" spans="1:12" x14ac:dyDescent="0.25">
      <c r="A59" s="4" t="s">
        <v>38</v>
      </c>
    </row>
    <row r="60" spans="1:12" ht="75" x14ac:dyDescent="0.25">
      <c r="A60" s="77" t="s">
        <v>1</v>
      </c>
      <c r="B60" s="77" t="s">
        <v>36</v>
      </c>
      <c r="C60" s="77" t="s">
        <v>25</v>
      </c>
      <c r="D60" s="77" t="s">
        <v>26</v>
      </c>
      <c r="E60" s="77" t="s">
        <v>27</v>
      </c>
      <c r="F60" s="77" t="s">
        <v>28</v>
      </c>
      <c r="G60" s="77" t="s">
        <v>29</v>
      </c>
      <c r="H60" s="77" t="s">
        <v>30</v>
      </c>
      <c r="I60" s="77" t="s">
        <v>31</v>
      </c>
      <c r="J60" s="77" t="s">
        <v>32</v>
      </c>
      <c r="K60" s="77" t="s">
        <v>78</v>
      </c>
      <c r="L60" s="77" t="s">
        <v>8</v>
      </c>
    </row>
    <row r="61" spans="1:12" x14ac:dyDescent="0.25">
      <c r="A61" s="67" t="s">
        <v>51</v>
      </c>
      <c r="B61" s="68">
        <v>25413.865704298019</v>
      </c>
      <c r="C61" s="68">
        <v>75</v>
      </c>
      <c r="D61" s="68">
        <v>19060.399278223515</v>
      </c>
      <c r="E61" s="68">
        <v>19060.399278223515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19060.399278223515</v>
      </c>
    </row>
    <row r="62" spans="1:12" x14ac:dyDescent="0.25">
      <c r="A62" s="67" t="s">
        <v>9</v>
      </c>
      <c r="B62" s="68">
        <v>17125643.124720588</v>
      </c>
      <c r="C62" s="68">
        <v>75</v>
      </c>
      <c r="D62" s="68">
        <v>12844232.343540441</v>
      </c>
      <c r="E62" s="68">
        <v>1515204.9945376539</v>
      </c>
      <c r="F62" s="68">
        <v>0</v>
      </c>
      <c r="G62" s="68">
        <v>10803875.698558517</v>
      </c>
      <c r="H62" s="68">
        <v>0</v>
      </c>
      <c r="I62" s="68">
        <v>0</v>
      </c>
      <c r="J62" s="68">
        <v>0</v>
      </c>
      <c r="K62" s="68">
        <v>525151.65044427011</v>
      </c>
      <c r="L62" s="68">
        <v>12844232.343540441</v>
      </c>
    </row>
    <row r="63" spans="1:12" x14ac:dyDescent="0.25">
      <c r="A63" s="67" t="s">
        <v>11</v>
      </c>
      <c r="B63" s="68">
        <v>16832804.171593934</v>
      </c>
      <c r="C63" s="68">
        <v>75</v>
      </c>
      <c r="D63" s="68">
        <v>12624603.128695451</v>
      </c>
      <c r="E63" s="68">
        <v>0</v>
      </c>
      <c r="F63" s="68">
        <v>12488392.387367401</v>
      </c>
      <c r="G63" s="68">
        <v>0</v>
      </c>
      <c r="H63" s="68">
        <v>0</v>
      </c>
      <c r="I63" s="68">
        <v>0</v>
      </c>
      <c r="J63" s="68">
        <v>0</v>
      </c>
      <c r="K63" s="68">
        <v>136210.74132804945</v>
      </c>
      <c r="L63" s="68">
        <v>12624603.128695451</v>
      </c>
    </row>
    <row r="64" spans="1:12" x14ac:dyDescent="0.25">
      <c r="A64" s="67" t="s">
        <v>10</v>
      </c>
      <c r="B64" s="68">
        <v>2519420.4505587905</v>
      </c>
      <c r="C64" s="68">
        <v>75</v>
      </c>
      <c r="D64" s="68">
        <v>1889565.3379190927</v>
      </c>
      <c r="E64" s="68">
        <v>0</v>
      </c>
      <c r="F64" s="68">
        <v>0</v>
      </c>
      <c r="G64" s="68">
        <v>0</v>
      </c>
      <c r="H64" s="68">
        <v>1889565.3379190927</v>
      </c>
      <c r="I64" s="68">
        <v>0</v>
      </c>
      <c r="J64" s="68">
        <v>0</v>
      </c>
      <c r="K64" s="68">
        <v>0</v>
      </c>
      <c r="L64" s="68">
        <v>1889565.3379190927</v>
      </c>
    </row>
    <row r="65" spans="1:13" x14ac:dyDescent="0.25">
      <c r="A65" s="67" t="s">
        <v>12</v>
      </c>
      <c r="B65" s="68">
        <v>86510395.704214841</v>
      </c>
      <c r="C65" s="68">
        <v>75</v>
      </c>
      <c r="D65" s="68">
        <v>64882796.778161138</v>
      </c>
      <c r="E65" s="68">
        <v>61006043.431025259</v>
      </c>
      <c r="F65" s="68">
        <v>60244.807259298832</v>
      </c>
      <c r="G65" s="68">
        <v>0</v>
      </c>
      <c r="H65" s="68">
        <v>2461861.0166460616</v>
      </c>
      <c r="I65" s="68">
        <v>0</v>
      </c>
      <c r="J65" s="68">
        <v>0</v>
      </c>
      <c r="K65" s="68">
        <v>1354647.5232305196</v>
      </c>
      <c r="L65" s="68">
        <v>64882796.778161146</v>
      </c>
    </row>
    <row r="66" spans="1:13" x14ac:dyDescent="0.25">
      <c r="A66" s="67" t="s">
        <v>13</v>
      </c>
      <c r="B66" s="68">
        <v>9851255.5057180114</v>
      </c>
      <c r="C66" s="68">
        <v>75</v>
      </c>
      <c r="D66" s="68">
        <v>7388441.6292885086</v>
      </c>
      <c r="E66" s="68">
        <v>0</v>
      </c>
      <c r="F66" s="68">
        <v>0</v>
      </c>
      <c r="G66" s="68">
        <v>0</v>
      </c>
      <c r="H66" s="68">
        <v>2274819.2335038255</v>
      </c>
      <c r="I66" s="68">
        <v>2931558.7754020477</v>
      </c>
      <c r="J66" s="68">
        <v>2057128.6580074776</v>
      </c>
      <c r="K66" s="68">
        <v>124934.96237515814</v>
      </c>
      <c r="L66" s="68">
        <v>7388441.6292885086</v>
      </c>
    </row>
    <row r="67" spans="1:13" x14ac:dyDescent="0.25">
      <c r="A67" s="28" t="s">
        <v>39</v>
      </c>
      <c r="B67" s="27">
        <f>SUM(B61:B66)</f>
        <v>132864932.82251047</v>
      </c>
      <c r="D67" s="5">
        <f t="shared" ref="D67:L67" si="5">SUM(D61:D66)</f>
        <v>99648699.616882861</v>
      </c>
      <c r="E67" s="5">
        <f t="shared" si="5"/>
        <v>62540308.824841134</v>
      </c>
      <c r="F67" s="5">
        <f>SUM(F61:F66)</f>
        <v>12548637.1946267</v>
      </c>
      <c r="G67" s="5">
        <f t="shared" si="5"/>
        <v>10803875.698558517</v>
      </c>
      <c r="H67" s="5">
        <f>SUM(H61:H66)</f>
        <v>6626245.5880689807</v>
      </c>
      <c r="I67" s="5">
        <f t="shared" si="5"/>
        <v>2931558.7754020477</v>
      </c>
      <c r="J67" s="5">
        <f t="shared" si="5"/>
        <v>2057128.6580074776</v>
      </c>
      <c r="K67" s="5">
        <f t="shared" si="5"/>
        <v>2140944.8773779972</v>
      </c>
      <c r="L67" s="78">
        <f t="shared" si="5"/>
        <v>99648699.616882861</v>
      </c>
    </row>
    <row r="68" spans="1:13" x14ac:dyDescent="0.25">
      <c r="A68" s="9" t="s">
        <v>40</v>
      </c>
      <c r="B68" s="7">
        <f>D67</f>
        <v>99648699.616882861</v>
      </c>
    </row>
    <row r="69" spans="1:13" ht="30" x14ac:dyDescent="0.25">
      <c r="A69" s="9" t="s">
        <v>81</v>
      </c>
      <c r="B69" s="22">
        <f>L70</f>
        <v>65240529</v>
      </c>
      <c r="D69" s="1"/>
      <c r="L69" s="69" t="s">
        <v>46</v>
      </c>
    </row>
    <row r="70" spans="1:13" x14ac:dyDescent="0.25">
      <c r="A70" s="12" t="s">
        <v>43</v>
      </c>
      <c r="B70" s="8">
        <f>B68-B69</f>
        <v>34408170.616882861</v>
      </c>
      <c r="C70" s="86" t="s">
        <v>33</v>
      </c>
      <c r="D70" s="86"/>
      <c r="E70" s="6">
        <v>27679086</v>
      </c>
      <c r="F70" s="6">
        <v>15450089</v>
      </c>
      <c r="G70" s="6">
        <v>9128318</v>
      </c>
      <c r="H70" s="6">
        <v>6858189</v>
      </c>
      <c r="I70" s="6">
        <v>2491699</v>
      </c>
      <c r="J70" s="6">
        <v>1228925</v>
      </c>
      <c r="K70" s="29">
        <v>2404223</v>
      </c>
      <c r="L70" s="79">
        <f>SUM(E70:K70)</f>
        <v>65240529</v>
      </c>
    </row>
    <row r="71" spans="1:13" x14ac:dyDescent="0.25">
      <c r="A71" s="9" t="s">
        <v>41</v>
      </c>
      <c r="B71" s="8">
        <f>B67-B68</f>
        <v>33216233.205627605</v>
      </c>
      <c r="E71" s="21">
        <f>E67-E70</f>
        <v>34861222.824841134</v>
      </c>
      <c r="F71" s="5">
        <f t="shared" ref="F71:L71" si="6">F67-F70</f>
        <v>-2901451.8053732999</v>
      </c>
      <c r="G71" s="21">
        <f t="shared" si="6"/>
        <v>1675557.6985585168</v>
      </c>
      <c r="H71" s="5">
        <f t="shared" si="6"/>
        <v>-231943.41193101928</v>
      </c>
      <c r="I71" s="21">
        <f t="shared" si="6"/>
        <v>439859.77540204767</v>
      </c>
      <c r="J71" s="21">
        <f t="shared" si="6"/>
        <v>828203.65800747764</v>
      </c>
      <c r="K71" s="5">
        <f t="shared" si="6"/>
        <v>-263278.12262200285</v>
      </c>
      <c r="L71" s="80">
        <f t="shared" si="6"/>
        <v>34408170.616882861</v>
      </c>
      <c r="M71" s="41" t="s">
        <v>45</v>
      </c>
    </row>
    <row r="72" spans="1:13" x14ac:dyDescent="0.25">
      <c r="A72" s="10" t="s">
        <v>42</v>
      </c>
      <c r="B72" s="7">
        <f>B70+B71</f>
        <v>67624403.822510466</v>
      </c>
      <c r="F72" s="11" t="s">
        <v>37</v>
      </c>
      <c r="H72" s="11" t="s">
        <v>37</v>
      </c>
      <c r="K72" s="11" t="s">
        <v>37</v>
      </c>
      <c r="M72" s="87" t="s">
        <v>47</v>
      </c>
    </row>
    <row r="73" spans="1:13" ht="62.25" customHeight="1" x14ac:dyDescent="0.25">
      <c r="A73" s="12" t="s">
        <v>63</v>
      </c>
      <c r="B73" s="40">
        <v>9155346</v>
      </c>
      <c r="E73" s="39"/>
      <c r="F73" s="39"/>
      <c r="G73" s="39"/>
      <c r="H73" s="39"/>
      <c r="I73" s="39"/>
      <c r="J73" s="39"/>
      <c r="K73" s="39"/>
      <c r="M73" s="88"/>
    </row>
    <row r="74" spans="1:13" x14ac:dyDescent="0.25">
      <c r="A74" s="8" t="s">
        <v>44</v>
      </c>
      <c r="B74" s="7">
        <f>B72-B73</f>
        <v>58469057.822510466</v>
      </c>
      <c r="D74" s="14" t="s">
        <v>66</v>
      </c>
    </row>
    <row r="76" spans="1:13" x14ac:dyDescent="0.25">
      <c r="A76" s="84"/>
      <c r="B76" s="85"/>
      <c r="C76" s="85"/>
      <c r="D76" s="85"/>
      <c r="E76" s="85"/>
      <c r="F76" s="85"/>
      <c r="G76" s="85"/>
      <c r="H76" s="85"/>
      <c r="I76" s="85"/>
      <c r="J76" s="85"/>
      <c r="K76" s="85"/>
    </row>
    <row r="78" spans="1:13" s="57" customFormat="1" x14ac:dyDescent="0.25">
      <c r="L78" s="81"/>
    </row>
    <row r="83" spans="1:13" s="48" customFormat="1" x14ac:dyDescent="0.25">
      <c r="A83" s="4" t="s">
        <v>64</v>
      </c>
      <c r="L83" s="75"/>
    </row>
    <row r="84" spans="1:13" s="48" customFormat="1" ht="78" customHeight="1" x14ac:dyDescent="0.25">
      <c r="A84" s="82" t="s">
        <v>1</v>
      </c>
      <c r="B84" s="82" t="s">
        <v>36</v>
      </c>
      <c r="C84" s="82" t="s">
        <v>25</v>
      </c>
      <c r="D84" s="82" t="s">
        <v>26</v>
      </c>
      <c r="E84" s="82" t="s">
        <v>27</v>
      </c>
      <c r="F84" s="82" t="s">
        <v>28</v>
      </c>
      <c r="G84" s="82" t="s">
        <v>29</v>
      </c>
      <c r="H84" s="82" t="s">
        <v>30</v>
      </c>
      <c r="I84" s="82" t="s">
        <v>31</v>
      </c>
      <c r="J84" s="82" t="s">
        <v>32</v>
      </c>
      <c r="K84" s="82" t="s">
        <v>78</v>
      </c>
      <c r="L84" s="82" t="s">
        <v>8</v>
      </c>
    </row>
    <row r="85" spans="1:13" s="48" customFormat="1" x14ac:dyDescent="0.25">
      <c r="A85" s="67" t="s">
        <v>51</v>
      </c>
      <c r="B85" s="68">
        <v>25413.865704298019</v>
      </c>
      <c r="C85" s="68">
        <v>75</v>
      </c>
      <c r="D85" s="68">
        <v>19060.399278223515</v>
      </c>
      <c r="E85" s="68">
        <v>19060.399278223515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19060.399278223515</v>
      </c>
    </row>
    <row r="86" spans="1:13" s="48" customFormat="1" x14ac:dyDescent="0.25">
      <c r="A86" s="67" t="s">
        <v>9</v>
      </c>
      <c r="B86" s="68">
        <v>17125643.124720588</v>
      </c>
      <c r="C86" s="68">
        <v>90</v>
      </c>
      <c r="D86" s="68">
        <v>15413078.81224853</v>
      </c>
      <c r="E86" s="68">
        <v>1818245.9934451848</v>
      </c>
      <c r="F86" s="68">
        <v>0</v>
      </c>
      <c r="G86" s="68">
        <v>12964650.838270221</v>
      </c>
      <c r="H86" s="68">
        <v>0</v>
      </c>
      <c r="I86" s="68">
        <v>0</v>
      </c>
      <c r="J86" s="68">
        <v>0</v>
      </c>
      <c r="K86" s="68">
        <v>630181.98053312418</v>
      </c>
      <c r="L86" s="68">
        <v>15413078.81224853</v>
      </c>
    </row>
    <row r="87" spans="1:13" s="48" customFormat="1" x14ac:dyDescent="0.25">
      <c r="A87" s="67" t="s">
        <v>11</v>
      </c>
      <c r="B87" s="68">
        <v>16832804.171593934</v>
      </c>
      <c r="C87" s="68">
        <v>100</v>
      </c>
      <c r="D87" s="68">
        <v>16832804.171593934</v>
      </c>
      <c r="E87" s="68">
        <v>0</v>
      </c>
      <c r="F87" s="68">
        <v>16651189.849823201</v>
      </c>
      <c r="G87" s="68">
        <v>0</v>
      </c>
      <c r="H87" s="68">
        <v>0</v>
      </c>
      <c r="I87" s="68">
        <v>0</v>
      </c>
      <c r="J87" s="68">
        <v>0</v>
      </c>
      <c r="K87" s="68">
        <v>181614.32177073258</v>
      </c>
      <c r="L87" s="68">
        <v>16832804.171593934</v>
      </c>
    </row>
    <row r="88" spans="1:13" s="48" customFormat="1" x14ac:dyDescent="0.25">
      <c r="A88" s="67" t="s">
        <v>10</v>
      </c>
      <c r="B88" s="68">
        <v>2519420.4505587905</v>
      </c>
      <c r="C88" s="68">
        <v>90</v>
      </c>
      <c r="D88" s="68">
        <v>2267478.4055029117</v>
      </c>
      <c r="E88" s="68">
        <v>0</v>
      </c>
      <c r="F88" s="68">
        <v>0</v>
      </c>
      <c r="G88" s="68">
        <v>0</v>
      </c>
      <c r="H88" s="68">
        <v>2267478.4055029117</v>
      </c>
      <c r="I88" s="68">
        <v>0</v>
      </c>
      <c r="J88" s="68">
        <v>0</v>
      </c>
      <c r="K88" s="68">
        <v>0</v>
      </c>
      <c r="L88" s="68">
        <v>2267478.4055029117</v>
      </c>
    </row>
    <row r="89" spans="1:13" s="48" customFormat="1" x14ac:dyDescent="0.25">
      <c r="A89" s="67" t="s">
        <v>12</v>
      </c>
      <c r="B89" s="68">
        <v>86510395.704214841</v>
      </c>
      <c r="C89" s="68">
        <v>85</v>
      </c>
      <c r="D89" s="68">
        <v>73533836.34858261</v>
      </c>
      <c r="E89" s="68">
        <v>69140182.555161953</v>
      </c>
      <c r="F89" s="68">
        <v>68277.448227205328</v>
      </c>
      <c r="G89" s="68">
        <v>0</v>
      </c>
      <c r="H89" s="68">
        <v>2790109.1521988693</v>
      </c>
      <c r="I89" s="68">
        <v>0</v>
      </c>
      <c r="J89" s="68">
        <v>0</v>
      </c>
      <c r="K89" s="68">
        <v>1535267.1929945885</v>
      </c>
      <c r="L89" s="68">
        <v>73533836.348582625</v>
      </c>
    </row>
    <row r="90" spans="1:13" s="48" customFormat="1" x14ac:dyDescent="0.25">
      <c r="A90" s="67" t="s">
        <v>13</v>
      </c>
      <c r="B90" s="68">
        <v>9851255.5057180114</v>
      </c>
      <c r="C90" s="68">
        <v>75</v>
      </c>
      <c r="D90" s="68">
        <v>7388441.6292885086</v>
      </c>
      <c r="E90" s="68">
        <v>0</v>
      </c>
      <c r="F90" s="68">
        <v>0</v>
      </c>
      <c r="G90" s="68">
        <v>0</v>
      </c>
      <c r="H90" s="68">
        <v>2274819.2335038255</v>
      </c>
      <c r="I90" s="68">
        <v>2931558.7754020477</v>
      </c>
      <c r="J90" s="68">
        <v>2057128.6580074776</v>
      </c>
      <c r="K90" s="68">
        <v>124934.96237515814</v>
      </c>
      <c r="L90" s="68">
        <v>7388441.6292885086</v>
      </c>
    </row>
    <row r="91" spans="1:13" s="48" customFormat="1" x14ac:dyDescent="0.25">
      <c r="A91" s="9" t="s">
        <v>39</v>
      </c>
      <c r="B91" s="7">
        <f>SUM(B85:B90)</f>
        <v>132864932.82251047</v>
      </c>
      <c r="C91" s="46"/>
      <c r="D91" s="7">
        <f t="shared" ref="D91:E91" si="7">SUM(D85:D90)</f>
        <v>115454699.76649472</v>
      </c>
      <c r="E91" s="7">
        <f t="shared" si="7"/>
        <v>70977488.947885364</v>
      </c>
      <c r="F91" s="7">
        <f>SUM(F85:F90)</f>
        <v>16719467.298050407</v>
      </c>
      <c r="G91" s="7">
        <f t="shared" ref="G91" si="8">SUM(G85:G90)</f>
        <v>12964650.838270221</v>
      </c>
      <c r="H91" s="7">
        <f>SUM(H85:H90)-0.01</f>
        <v>7332406.7812056076</v>
      </c>
      <c r="I91" s="7">
        <f t="shared" ref="I91:K91" si="9">SUM(I85:I90)</f>
        <v>2931558.7754020477</v>
      </c>
      <c r="J91" s="7">
        <f t="shared" si="9"/>
        <v>2057128.6580074776</v>
      </c>
      <c r="K91" s="7">
        <f t="shared" si="9"/>
        <v>2471998.4576736032</v>
      </c>
      <c r="L91" s="83">
        <f>SUM(L85:L90)-0.01</f>
        <v>115454699.75649473</v>
      </c>
    </row>
    <row r="92" spans="1:13" s="48" customFormat="1" x14ac:dyDescent="0.25">
      <c r="A92" s="28" t="s">
        <v>40</v>
      </c>
      <c r="B92" s="27">
        <f>D91</f>
        <v>115454699.76649472</v>
      </c>
      <c r="L92" s="75"/>
    </row>
    <row r="93" spans="1:13" s="48" customFormat="1" ht="30" x14ac:dyDescent="0.25">
      <c r="A93" s="9" t="s">
        <v>81</v>
      </c>
      <c r="B93" s="22">
        <f>L94</f>
        <v>65240529</v>
      </c>
      <c r="D93" s="1"/>
      <c r="L93" s="69" t="s">
        <v>46</v>
      </c>
    </row>
    <row r="94" spans="1:13" s="48" customFormat="1" x14ac:dyDescent="0.25">
      <c r="A94" s="12" t="s">
        <v>43</v>
      </c>
      <c r="B94" s="8">
        <f>B92-B93</f>
        <v>50214170.766494721</v>
      </c>
      <c r="C94" s="86" t="s">
        <v>33</v>
      </c>
      <c r="D94" s="86"/>
      <c r="E94" s="6">
        <v>27679086</v>
      </c>
      <c r="F94" s="6">
        <v>15450089</v>
      </c>
      <c r="G94" s="6">
        <v>9128318</v>
      </c>
      <c r="H94" s="6">
        <v>6858189</v>
      </c>
      <c r="I94" s="6">
        <v>2491699</v>
      </c>
      <c r="J94" s="6">
        <v>1228925</v>
      </c>
      <c r="K94" s="29">
        <v>2404223</v>
      </c>
      <c r="L94" s="79">
        <f>SUM(E94:K94)</f>
        <v>65240529</v>
      </c>
    </row>
    <row r="95" spans="1:13" s="48" customFormat="1" x14ac:dyDescent="0.25">
      <c r="A95" s="9" t="s">
        <v>41</v>
      </c>
      <c r="B95" s="8">
        <f>B91-B92</f>
        <v>17410233.056015745</v>
      </c>
      <c r="E95" s="21">
        <f>E91-E94</f>
        <v>43298402.947885364</v>
      </c>
      <c r="F95" s="21">
        <f t="shared" ref="F95:L95" si="10">F91-F94</f>
        <v>1269378.2980504073</v>
      </c>
      <c r="G95" s="21">
        <f t="shared" si="10"/>
        <v>3836332.8382702209</v>
      </c>
      <c r="H95" s="42">
        <f t="shared" si="10"/>
        <v>474217.78120560758</v>
      </c>
      <c r="I95" s="21">
        <f t="shared" si="10"/>
        <v>439859.77540204767</v>
      </c>
      <c r="J95" s="21">
        <f t="shared" si="10"/>
        <v>828203.65800747764</v>
      </c>
      <c r="K95" s="21">
        <f t="shared" si="10"/>
        <v>67775.457673603203</v>
      </c>
      <c r="L95" s="80">
        <f t="shared" si="10"/>
        <v>50214170.756494731</v>
      </c>
      <c r="M95" s="56" t="s">
        <v>45</v>
      </c>
    </row>
    <row r="96" spans="1:13" s="48" customFormat="1" x14ac:dyDescent="0.25">
      <c r="A96" s="47" t="s">
        <v>42</v>
      </c>
      <c r="B96" s="7">
        <f>B94+B95</f>
        <v>67624403.822510466</v>
      </c>
      <c r="F96" s="11"/>
      <c r="H96" s="11"/>
      <c r="K96" s="11"/>
      <c r="L96" s="75"/>
      <c r="M96" s="87" t="s">
        <v>47</v>
      </c>
    </row>
    <row r="97" spans="1:13" s="48" customFormat="1" ht="62.25" customHeight="1" x14ac:dyDescent="0.25">
      <c r="A97" s="12" t="s">
        <v>75</v>
      </c>
      <c r="B97" s="40">
        <v>9599674</v>
      </c>
      <c r="E97" s="39"/>
      <c r="F97" s="39"/>
      <c r="G97" s="39"/>
      <c r="H97" s="39"/>
      <c r="I97" s="39"/>
      <c r="J97" s="39"/>
      <c r="K97" s="39"/>
      <c r="L97" s="75"/>
      <c r="M97" s="88"/>
    </row>
    <row r="98" spans="1:13" s="48" customFormat="1" x14ac:dyDescent="0.25">
      <c r="A98" s="8" t="s">
        <v>44</v>
      </c>
      <c r="B98" s="7">
        <f>B96-B97</f>
        <v>58024729.822510466</v>
      </c>
      <c r="D98" s="14" t="s">
        <v>79</v>
      </c>
      <c r="L98" s="75"/>
    </row>
    <row r="99" spans="1:13" s="48" customFormat="1" x14ac:dyDescent="0.25">
      <c r="L99" s="75"/>
    </row>
    <row r="100" spans="1:13" x14ac:dyDescent="0.25">
      <c r="A100" s="84"/>
      <c r="B100" s="85"/>
      <c r="C100" s="85"/>
      <c r="D100" s="85"/>
      <c r="E100" s="85"/>
      <c r="F100" s="85"/>
      <c r="G100" s="85"/>
      <c r="H100" s="85"/>
      <c r="I100" s="85"/>
      <c r="J100" s="85"/>
      <c r="K100" s="85"/>
    </row>
  </sheetData>
  <mergeCells count="15">
    <mergeCell ref="A100:K100"/>
    <mergeCell ref="C94:D94"/>
    <mergeCell ref="M96:M97"/>
    <mergeCell ref="F3:H3"/>
    <mergeCell ref="M72:M73"/>
    <mergeCell ref="A43:I43"/>
    <mergeCell ref="C53:D53"/>
    <mergeCell ref="C54:D54"/>
    <mergeCell ref="C55:D55"/>
    <mergeCell ref="C70:D70"/>
    <mergeCell ref="E15:H15"/>
    <mergeCell ref="E16:H16"/>
    <mergeCell ref="A30:K30"/>
    <mergeCell ref="A42:K42"/>
    <mergeCell ref="A76:K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Справки бюджет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MITOV</dc:creator>
  <cp:lastModifiedBy>Mihail</cp:lastModifiedBy>
  <dcterms:created xsi:type="dcterms:W3CDTF">2018-03-15T14:28:38Z</dcterms:created>
  <dcterms:modified xsi:type="dcterms:W3CDTF">2020-04-30T10:42:35Z</dcterms:modified>
</cp:coreProperties>
</file>