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270" yWindow="540" windowWidth="26535" windowHeight="12975"/>
  </bookViews>
  <sheets>
    <sheet name="MF" sheetId="2" r:id="rId1"/>
    <sheet name="FDM" sheetId="3" r:id="rId2"/>
    <sheet name="FOZ" sheetId="5" r:id="rId3"/>
    <sheet name="MC" sheetId="6" r:id="rId4"/>
    <sheet name="Vratza" sheetId="7" r:id="rId5"/>
  </sheets>
  <calcPr calcId="162913"/>
</workbook>
</file>

<file path=xl/calcChain.xml><?xml version="1.0" encoding="utf-8"?>
<calcChain xmlns="http://schemas.openxmlformats.org/spreadsheetml/2006/main">
  <c r="D4" i="7" l="1"/>
  <c r="A9" i="6"/>
  <c r="D11" i="5"/>
  <c r="A12" i="7"/>
  <c r="D16" i="7"/>
  <c r="D3" i="5"/>
  <c r="B10" i="6"/>
  <c r="D3" i="6"/>
  <c r="B3" i="6"/>
  <c r="A4" i="5"/>
  <c r="A13" i="7"/>
  <c r="B11" i="6"/>
  <c r="A5" i="6"/>
  <c r="D159" i="2"/>
  <c r="B9" i="6"/>
  <c r="A8" i="6"/>
  <c r="B6" i="7"/>
  <c r="A11" i="7"/>
  <c r="D4" i="6"/>
  <c r="A150" i="2"/>
  <c r="B139" i="2"/>
  <c r="C152" i="2"/>
  <c r="D139" i="2"/>
  <c r="B145" i="2"/>
  <c r="D137" i="2"/>
  <c r="B146" i="2"/>
  <c r="D56" i="2"/>
  <c r="D37" i="2"/>
  <c r="C150" i="2"/>
  <c r="A127" i="2"/>
  <c r="B152" i="2"/>
  <c r="D158" i="2"/>
  <c r="A112" i="2"/>
  <c r="B159" i="2"/>
  <c r="A57" i="2"/>
  <c r="D86" i="2"/>
  <c r="D109" i="2"/>
  <c r="C118" i="2"/>
  <c r="D116" i="2"/>
  <c r="A54" i="2"/>
  <c r="C120" i="2"/>
  <c r="B63" i="2"/>
  <c r="A42" i="2"/>
  <c r="B76" i="2"/>
  <c r="B22" i="2"/>
  <c r="B122" i="2"/>
  <c r="D120" i="2"/>
  <c r="B26" i="2"/>
  <c r="C82" i="2"/>
  <c r="B130" i="2"/>
  <c r="B104" i="2"/>
  <c r="D10" i="2"/>
  <c r="C106" i="2"/>
  <c r="C114" i="2"/>
  <c r="D129" i="2"/>
  <c r="B58" i="2"/>
  <c r="A111" i="2"/>
  <c r="A22" i="2"/>
  <c r="D17" i="7"/>
  <c r="C8" i="5"/>
  <c r="D7" i="5"/>
  <c r="B17" i="7"/>
  <c r="A16" i="7"/>
  <c r="B7" i="7"/>
  <c r="A3" i="6"/>
  <c r="D11" i="6"/>
  <c r="D21" i="7"/>
  <c r="C8" i="7"/>
  <c r="C3" i="6"/>
  <c r="B3" i="7"/>
  <c r="A14" i="7"/>
  <c r="C16" i="7"/>
  <c r="A9" i="5"/>
  <c r="C3" i="5"/>
  <c r="D8" i="5"/>
  <c r="C19" i="7"/>
  <c r="D11" i="7"/>
  <c r="C162" i="2"/>
  <c r="D146" i="2"/>
  <c r="A148" i="2"/>
  <c r="B147" i="2"/>
  <c r="B138" i="2"/>
  <c r="D161" i="2"/>
  <c r="C125" i="2"/>
  <c r="C122" i="2"/>
  <c r="A144" i="2"/>
  <c r="A137" i="2"/>
  <c r="C158" i="2"/>
  <c r="A159" i="2"/>
  <c r="D33" i="2"/>
  <c r="D95" i="2"/>
  <c r="A88" i="2"/>
  <c r="C22" i="2"/>
  <c r="C32" i="2"/>
  <c r="C117" i="2"/>
  <c r="D55" i="2"/>
  <c r="A101" i="2"/>
  <c r="C133" i="2"/>
  <c r="A61" i="2"/>
  <c r="C50" i="2"/>
  <c r="A41" i="2"/>
  <c r="B83" i="2"/>
  <c r="B73" i="2"/>
  <c r="B25" i="2"/>
  <c r="D107" i="2"/>
  <c r="C36" i="2"/>
  <c r="C80" i="2"/>
  <c r="B13" i="2"/>
  <c r="D23" i="2"/>
  <c r="B132" i="2"/>
  <c r="B99" i="2"/>
  <c r="D147" i="2"/>
  <c r="D143" i="2"/>
  <c r="A95" i="2"/>
  <c r="A99" i="2"/>
  <c r="B49" i="2"/>
  <c r="A115" i="2"/>
  <c r="B102" i="2"/>
  <c r="D52" i="2"/>
  <c r="C6" i="2"/>
  <c r="D87" i="2"/>
  <c r="A47" i="2"/>
  <c r="C11" i="2"/>
  <c r="C30" i="2"/>
  <c r="C19" i="2"/>
  <c r="D119" i="2"/>
  <c r="D131" i="2"/>
  <c r="A108" i="2"/>
  <c r="B161" i="2"/>
  <c r="C113" i="2"/>
  <c r="C38" i="2"/>
  <c r="C104" i="2"/>
  <c r="C124" i="2"/>
  <c r="A94" i="2"/>
  <c r="B105" i="2"/>
  <c r="C66" i="2"/>
  <c r="D47" i="2"/>
  <c r="B88" i="2"/>
  <c r="D38" i="2"/>
  <c r="A50" i="2"/>
  <c r="B32" i="2"/>
  <c r="C43" i="2"/>
  <c r="D8" i="2"/>
  <c r="B77" i="2"/>
  <c r="B43" i="2"/>
  <c r="A155" i="2"/>
  <c r="D151" i="2"/>
  <c r="D122" i="2"/>
  <c r="D8" i="7"/>
  <c r="B8" i="5"/>
  <c r="C12" i="7"/>
  <c r="A11" i="6"/>
  <c r="C5" i="3"/>
  <c r="A4" i="7"/>
  <c r="D8" i="6"/>
  <c r="A3" i="7"/>
  <c r="D5" i="3"/>
  <c r="B3" i="5"/>
  <c r="D160" i="2"/>
  <c r="C21" i="7"/>
  <c r="D18" i="7"/>
  <c r="A10" i="5"/>
  <c r="D3" i="3"/>
  <c r="C11" i="7"/>
  <c r="B4" i="7"/>
  <c r="A140" i="2"/>
  <c r="D141" i="2"/>
  <c r="D114" i="2"/>
  <c r="C140" i="2"/>
  <c r="A69" i="2"/>
  <c r="A131" i="2"/>
  <c r="C147" i="2"/>
  <c r="A146" i="2"/>
  <c r="B64" i="2"/>
  <c r="C115" i="2"/>
  <c r="B86" i="2"/>
  <c r="A154" i="2"/>
  <c r="B149" i="2"/>
  <c r="C142" i="2"/>
  <c r="B140" i="2"/>
  <c r="A156" i="2"/>
  <c r="B121" i="2"/>
  <c r="A109" i="2"/>
  <c r="D105" i="2"/>
  <c r="C126" i="2"/>
  <c r="D69" i="2"/>
  <c r="C63" i="2"/>
  <c r="B41" i="2"/>
  <c r="A73" i="2"/>
  <c r="C134" i="2"/>
  <c r="D78" i="2"/>
  <c r="C97" i="2"/>
  <c r="B4" i="2"/>
  <c r="C31" i="2"/>
  <c r="A17" i="2"/>
  <c r="B74" i="2"/>
  <c r="A86" i="2"/>
  <c r="A21" i="2"/>
  <c r="A23" i="2"/>
  <c r="D112" i="2"/>
  <c r="A49" i="2"/>
  <c r="B115" i="2"/>
  <c r="B114" i="2"/>
  <c r="C92" i="2"/>
  <c r="D40" i="2"/>
  <c r="A53" i="2"/>
  <c r="B95" i="2"/>
  <c r="A96" i="2"/>
  <c r="C10" i="2"/>
  <c r="C141" i="2"/>
  <c r="A18" i="2"/>
  <c r="B16" i="2"/>
  <c r="B40" i="2"/>
  <c r="A105" i="2"/>
  <c r="C7" i="2"/>
  <c r="C34" i="2"/>
  <c r="B125" i="2"/>
  <c r="A79" i="2"/>
  <c r="B126" i="2"/>
  <c r="A8" i="2"/>
  <c r="D98" i="2"/>
  <c r="B93" i="2"/>
  <c r="B84" i="2"/>
  <c r="D132" i="2"/>
  <c r="C48" i="2"/>
  <c r="A91" i="2"/>
  <c r="A162" i="2"/>
  <c r="D13" i="7"/>
  <c r="A3" i="3"/>
  <c r="C5" i="6"/>
  <c r="C4" i="7"/>
  <c r="B7" i="5"/>
  <c r="A18" i="7"/>
  <c r="A7" i="7"/>
  <c r="A10" i="6"/>
  <c r="C10" i="5"/>
  <c r="B5" i="6"/>
  <c r="B20" i="7"/>
  <c r="A15" i="7"/>
  <c r="C13" i="7"/>
  <c r="B160" i="2"/>
  <c r="D9" i="6"/>
  <c r="A17" i="7"/>
  <c r="B10" i="5"/>
  <c r="B148" i="2"/>
  <c r="A139" i="2"/>
  <c r="D148" i="2"/>
  <c r="C154" i="2"/>
  <c r="A138" i="2"/>
  <c r="B155" i="2"/>
  <c r="B109" i="2"/>
  <c r="A121" i="2"/>
  <c r="B68" i="2"/>
  <c r="A67" i="2"/>
  <c r="C159" i="2"/>
  <c r="A68" i="2"/>
  <c r="B141" i="2"/>
  <c r="C111" i="2"/>
  <c r="B113" i="2"/>
  <c r="C90" i="2"/>
  <c r="A15" i="2"/>
  <c r="A29" i="2"/>
  <c r="B134" i="2"/>
  <c r="A104" i="2"/>
  <c r="B89" i="2"/>
  <c r="D46" i="2"/>
  <c r="B67" i="2"/>
  <c r="D17" i="2"/>
  <c r="B54" i="2"/>
  <c r="A134" i="2"/>
  <c r="A12" i="2"/>
  <c r="D11" i="2"/>
  <c r="B42" i="2"/>
  <c r="B158" i="2"/>
  <c r="C132" i="2"/>
  <c r="D103" i="2"/>
  <c r="B51" i="2"/>
  <c r="B5" i="2"/>
  <c r="D42" i="2"/>
  <c r="D91" i="2"/>
  <c r="A24" i="2"/>
  <c r="D101" i="2"/>
  <c r="A136" i="2"/>
  <c r="D123" i="2"/>
  <c r="D145" i="2"/>
  <c r="C143" i="2"/>
  <c r="D118" i="2"/>
  <c r="D85" i="2"/>
  <c r="C86" i="2"/>
  <c r="A130" i="2"/>
  <c r="B14" i="2"/>
  <c r="C72" i="2"/>
  <c r="D93" i="2"/>
  <c r="D15" i="2"/>
  <c r="A43" i="2"/>
  <c r="B17" i="2"/>
  <c r="C129" i="2"/>
  <c r="C79" i="2"/>
  <c r="C74" i="2"/>
  <c r="C109" i="2"/>
  <c r="C13" i="2"/>
  <c r="D39" i="2"/>
  <c r="A35" i="2"/>
  <c r="C9" i="2"/>
  <c r="B36" i="2"/>
  <c r="A80" i="2"/>
  <c r="D81" i="2"/>
  <c r="D73" i="2"/>
  <c r="B154" i="2"/>
  <c r="B128" i="2"/>
  <c r="C94" i="2"/>
  <c r="B21" i="7"/>
  <c r="A20" i="7"/>
  <c r="B13" i="7"/>
  <c r="A11" i="5"/>
  <c r="B5" i="3"/>
  <c r="B12" i="7"/>
  <c r="D10" i="6"/>
  <c r="A19" i="7"/>
  <c r="A7" i="5"/>
  <c r="B19" i="7"/>
  <c r="B11" i="7"/>
  <c r="D19" i="7"/>
  <c r="C9" i="6"/>
  <c r="B4" i="3"/>
  <c r="C14" i="7"/>
  <c r="C5" i="7"/>
  <c r="D14" i="7"/>
  <c r="A160" i="2"/>
  <c r="C17" i="7"/>
  <c r="B18" i="7"/>
  <c r="C4" i="3"/>
  <c r="C146" i="2"/>
  <c r="A161" i="2"/>
  <c r="C144" i="2"/>
  <c r="A66" i="2"/>
  <c r="D152" i="2"/>
  <c r="D133" i="2"/>
  <c r="D97" i="2"/>
  <c r="D62" i="2"/>
  <c r="C10" i="6"/>
  <c r="C153" i="2"/>
  <c r="C68" i="2"/>
  <c r="A151" i="2"/>
  <c r="A152" i="2"/>
  <c r="D65" i="2"/>
  <c r="A158" i="2"/>
  <c r="C67" i="2"/>
  <c r="B56" i="2"/>
  <c r="D135" i="2"/>
  <c r="A9" i="2"/>
  <c r="D20" i="2"/>
  <c r="B55" i="2"/>
  <c r="B19" i="2"/>
  <c r="D134" i="2"/>
  <c r="A103" i="2"/>
  <c r="B124" i="2"/>
  <c r="B101" i="2"/>
  <c r="A116" i="2"/>
  <c r="D106" i="2"/>
  <c r="A6" i="2"/>
  <c r="C37" i="2"/>
  <c r="C135" i="2"/>
  <c r="A31" i="2"/>
  <c r="C99" i="2"/>
  <c r="C107" i="2"/>
  <c r="D57" i="2"/>
  <c r="A143" i="2"/>
  <c r="D110" i="2"/>
  <c r="D90" i="2"/>
  <c r="D89" i="2"/>
  <c r="D30" i="2"/>
  <c r="A62" i="2"/>
  <c r="C3" i="7"/>
  <c r="C20" i="7"/>
  <c r="D20" i="7"/>
  <c r="C11" i="6"/>
  <c r="D9" i="5"/>
  <c r="C156" i="2"/>
  <c r="D149" i="2"/>
  <c r="B136" i="2"/>
  <c r="B150" i="2"/>
  <c r="B156" i="2"/>
  <c r="A135" i="2"/>
  <c r="A126" i="2"/>
  <c r="A124" i="2"/>
  <c r="C54" i="2"/>
  <c r="D31" i="2"/>
  <c r="A55" i="2"/>
  <c r="C47" i="2"/>
  <c r="D9" i="2"/>
  <c r="B38" i="2"/>
  <c r="A120" i="2"/>
  <c r="D142" i="2"/>
  <c r="D21" i="2"/>
  <c r="B79" i="2"/>
  <c r="B107" i="2"/>
  <c r="D4" i="2"/>
  <c r="A133" i="2"/>
  <c r="D29" i="2"/>
  <c r="A7" i="2"/>
  <c r="A141" i="2"/>
  <c r="A19" i="2"/>
  <c r="D7" i="2"/>
  <c r="A33" i="2"/>
  <c r="B90" i="2"/>
  <c r="C81" i="2"/>
  <c r="D24" i="2"/>
  <c r="C5" i="2"/>
  <c r="A20" i="2"/>
  <c r="C15" i="2"/>
  <c r="C55" i="2"/>
  <c r="B57" i="2"/>
  <c r="D111" i="2"/>
  <c r="D83" i="2"/>
  <c r="A84" i="2"/>
  <c r="C58" i="2"/>
  <c r="D51" i="2"/>
  <c r="B120" i="2"/>
  <c r="C105" i="2"/>
  <c r="B29" i="2"/>
  <c r="C39" i="2"/>
  <c r="B30" i="2"/>
  <c r="C73" i="2"/>
  <c r="C12" i="2"/>
  <c r="C149" i="2"/>
  <c r="A46" i="2"/>
  <c r="D48" i="2"/>
  <c r="A153" i="2"/>
  <c r="B81" i="2"/>
  <c r="C121" i="2"/>
  <c r="A52" i="2"/>
  <c r="A72" i="2"/>
  <c r="B21" i="2"/>
  <c r="D12" i="7"/>
  <c r="B162" i="2"/>
  <c r="D7" i="7"/>
  <c r="D5" i="7"/>
  <c r="C6" i="7"/>
  <c r="B3" i="3"/>
  <c r="C3" i="3"/>
  <c r="B69" i="2"/>
  <c r="A63" i="2"/>
  <c r="B142" i="2"/>
  <c r="A117" i="2"/>
  <c r="D125" i="2"/>
  <c r="B157" i="2"/>
  <c r="A64" i="2"/>
  <c r="D43" i="2"/>
  <c r="A59" i="2"/>
  <c r="C88" i="2"/>
  <c r="C41" i="2"/>
  <c r="A81" i="2"/>
  <c r="C49" i="2"/>
  <c r="C26" i="2"/>
  <c r="B37" i="2"/>
  <c r="B96" i="2"/>
  <c r="D100" i="2"/>
  <c r="C98" i="2"/>
  <c r="C101" i="2"/>
  <c r="B9" i="2"/>
  <c r="A45" i="2"/>
  <c r="D59" i="2"/>
  <c r="B11" i="2"/>
  <c r="C14" i="2"/>
  <c r="C4" i="2"/>
  <c r="D77" i="2"/>
  <c r="C3" i="2"/>
  <c r="B94" i="2"/>
  <c r="B80" i="2"/>
  <c r="D5" i="2"/>
  <c r="A58" i="2"/>
  <c r="D99" i="2"/>
  <c r="C62" i="2"/>
  <c r="D27" i="2"/>
  <c r="D108" i="2"/>
  <c r="B45" i="2"/>
  <c r="D115" i="2"/>
  <c r="D84" i="2"/>
  <c r="B78" i="2"/>
  <c r="A100" i="2"/>
  <c r="A13" i="2"/>
  <c r="B52" i="2"/>
  <c r="C160" i="2"/>
  <c r="B47" i="2"/>
  <c r="D72" i="2"/>
  <c r="D41" i="2"/>
  <c r="A40" i="2"/>
  <c r="C53" i="2"/>
  <c r="A4" i="2"/>
  <c r="B18" i="2"/>
  <c r="C21" i="2"/>
  <c r="B35" i="2"/>
  <c r="A75" i="2"/>
  <c r="C29" i="2"/>
  <c r="C77" i="2"/>
  <c r="A89" i="2"/>
  <c r="C137" i="2"/>
  <c r="B92" i="2"/>
  <c r="B34" i="2"/>
  <c r="D61" i="2"/>
  <c r="A44" i="2"/>
  <c r="A82" i="2"/>
  <c r="B24" i="2"/>
  <c r="C8" i="2"/>
  <c r="B10" i="2"/>
  <c r="C11" i="5"/>
  <c r="C7" i="5"/>
  <c r="B8" i="7"/>
  <c r="B8" i="6"/>
  <c r="A4" i="6"/>
  <c r="B9" i="5"/>
  <c r="D6" i="7"/>
  <c r="C4" i="6"/>
  <c r="D157" i="2"/>
  <c r="B66" i="2"/>
  <c r="D150" i="2"/>
  <c r="B135" i="2"/>
  <c r="C15" i="7"/>
  <c r="D144" i="2"/>
  <c r="A123" i="2"/>
  <c r="B97" i="2"/>
  <c r="D94" i="2"/>
  <c r="B108" i="2"/>
  <c r="A128" i="2"/>
  <c r="B59" i="2"/>
  <c r="C17" i="2"/>
  <c r="A78" i="2"/>
  <c r="B6" i="2"/>
  <c r="C96" i="2"/>
  <c r="B103" i="2"/>
  <c r="A102" i="2"/>
  <c r="A77" i="2"/>
  <c r="C89" i="2"/>
  <c r="C28" i="2"/>
  <c r="C83" i="2"/>
  <c r="D67" i="2"/>
  <c r="B46" i="2"/>
  <c r="A107" i="2"/>
  <c r="B87" i="2"/>
  <c r="B15" i="2"/>
  <c r="C148" i="2"/>
  <c r="A26" i="2"/>
  <c r="A56" i="2"/>
  <c r="D76" i="2"/>
  <c r="B72" i="2"/>
  <c r="C93" i="2"/>
  <c r="D154" i="2"/>
  <c r="C51" i="2"/>
  <c r="A34" i="2"/>
  <c r="C127" i="2"/>
  <c r="C35" i="2"/>
  <c r="B98" i="2"/>
  <c r="A14" i="2"/>
  <c r="D82" i="2"/>
  <c r="D44" i="2"/>
  <c r="B3" i="2"/>
  <c r="A92" i="2"/>
  <c r="B85" i="2"/>
  <c r="D117" i="2"/>
  <c r="A85" i="2"/>
  <c r="C76" i="2"/>
  <c r="C61" i="2"/>
  <c r="C75" i="2"/>
  <c r="B39" i="2"/>
  <c r="D130" i="2"/>
  <c r="B106" i="2"/>
  <c r="B31" i="2"/>
  <c r="A11" i="2"/>
  <c r="A119" i="2"/>
  <c r="B4" i="5"/>
  <c r="A149" i="2"/>
  <c r="C64" i="2"/>
  <c r="D79" i="2"/>
  <c r="C42" i="2"/>
  <c r="C23" i="2"/>
  <c r="C136" i="2"/>
  <c r="C52" i="2"/>
  <c r="C102" i="2"/>
  <c r="C7" i="7"/>
  <c r="D15" i="7"/>
  <c r="B11" i="5"/>
  <c r="A8" i="7"/>
  <c r="D155" i="2"/>
  <c r="A147" i="2"/>
  <c r="C112" i="2"/>
  <c r="A145" i="2"/>
  <c r="A142" i="2"/>
  <c r="C157" i="2"/>
  <c r="C123" i="2"/>
  <c r="D36" i="2"/>
  <c r="D63" i="2"/>
  <c r="D54" i="2"/>
  <c r="C131" i="2"/>
  <c r="C130" i="2"/>
  <c r="A132" i="2"/>
  <c r="A125" i="2"/>
  <c r="C87" i="2"/>
  <c r="D88" i="2"/>
  <c r="B119" i="2"/>
  <c r="D19" i="2"/>
  <c r="D136" i="2"/>
  <c r="D80" i="2"/>
  <c r="B118" i="2"/>
  <c r="A39" i="2"/>
  <c r="A97" i="2"/>
  <c r="D45" i="2"/>
  <c r="A122" i="2"/>
  <c r="B151" i="2"/>
  <c r="D26" i="2"/>
  <c r="C110" i="2"/>
  <c r="D104" i="2"/>
  <c r="C18" i="2"/>
  <c r="A32" i="2"/>
  <c r="D35" i="2"/>
  <c r="C24" i="2"/>
  <c r="B131" i="2"/>
  <c r="B12" i="2"/>
  <c r="D124" i="2"/>
  <c r="B15" i="7"/>
  <c r="D113" i="2"/>
  <c r="A60" i="2"/>
  <c r="A51" i="2"/>
  <c r="D128" i="2"/>
  <c r="B14" i="7"/>
  <c r="B5" i="7"/>
  <c r="A21" i="7"/>
  <c r="D10" i="5"/>
  <c r="D3" i="7"/>
  <c r="A8" i="5"/>
  <c r="D162" i="2"/>
  <c r="C139" i="2"/>
  <c r="A65" i="2"/>
  <c r="D102" i="2"/>
  <c r="D14" i="2"/>
  <c r="C56" i="2"/>
  <c r="D92" i="2"/>
  <c r="D96" i="2"/>
  <c r="B62" i="2"/>
  <c r="B53" i="2"/>
  <c r="B48" i="2"/>
  <c r="A129" i="2"/>
  <c r="A16" i="2"/>
  <c r="B82" i="2"/>
  <c r="A118" i="2"/>
  <c r="D32" i="2"/>
  <c r="B23" i="2"/>
  <c r="B123" i="2"/>
  <c r="D126" i="2"/>
  <c r="A74" i="2"/>
  <c r="D127" i="2"/>
  <c r="D3" i="2"/>
  <c r="A93" i="2"/>
  <c r="A10" i="2"/>
  <c r="A48" i="2"/>
  <c r="B65" i="2"/>
  <c r="A36" i="2"/>
  <c r="B33" i="2"/>
  <c r="B27" i="2"/>
  <c r="A157" i="2"/>
  <c r="A114" i="2"/>
  <c r="D50" i="2"/>
  <c r="D60" i="2"/>
  <c r="C16" i="2"/>
  <c r="C78" i="2"/>
  <c r="B8" i="2"/>
  <c r="D49" i="2"/>
  <c r="B44" i="2"/>
  <c r="B75" i="2"/>
  <c r="D18" i="2"/>
  <c r="C85" i="2"/>
  <c r="B91" i="2"/>
  <c r="C116" i="2"/>
  <c r="B7" i="2"/>
  <c r="D6" i="2"/>
  <c r="D75" i="2"/>
  <c r="A113" i="2"/>
  <c r="B127" i="2"/>
  <c r="C9" i="5"/>
  <c r="B112" i="2"/>
  <c r="C91" i="2"/>
  <c r="A76" i="2"/>
  <c r="C46" i="2"/>
  <c r="B20" i="2"/>
  <c r="D28" i="2"/>
  <c r="D25" i="2"/>
  <c r="C161" i="2"/>
  <c r="A6" i="7"/>
  <c r="B16" i="7"/>
  <c r="A5" i="3"/>
  <c r="A4" i="3"/>
  <c r="C18" i="7"/>
  <c r="C138" i="2"/>
  <c r="C155" i="2"/>
  <c r="D138" i="2"/>
  <c r="B133" i="2"/>
  <c r="B144" i="2"/>
  <c r="B137" i="2"/>
  <c r="D140" i="2"/>
  <c r="C128" i="2"/>
  <c r="A3" i="2"/>
  <c r="A98" i="2"/>
  <c r="D66" i="2"/>
  <c r="D121" i="2"/>
  <c r="C145" i="2"/>
  <c r="A25" i="2"/>
  <c r="C57" i="2"/>
  <c r="D16" i="2"/>
  <c r="D34" i="2"/>
  <c r="C27" i="2"/>
  <c r="A87" i="2"/>
  <c r="B143" i="2"/>
  <c r="D74" i="2"/>
  <c r="A90" i="2"/>
  <c r="A110" i="2"/>
  <c r="A27" i="2"/>
  <c r="C108" i="2"/>
  <c r="C103" i="2"/>
  <c r="C33" i="2"/>
  <c r="C65" i="2"/>
  <c r="B129" i="2"/>
  <c r="C25" i="2"/>
  <c r="C60" i="2"/>
  <c r="C95" i="2"/>
  <c r="B50" i="2"/>
  <c r="B153" i="2"/>
  <c r="B61" i="2"/>
  <c r="C119" i="2"/>
  <c r="C44" i="2"/>
  <c r="A28" i="2"/>
  <c r="C100" i="2"/>
  <c r="B117" i="2"/>
  <c r="B60" i="2"/>
  <c r="B110" i="2"/>
  <c r="D12" i="2"/>
  <c r="B100" i="2"/>
  <c r="C4" i="5"/>
  <c r="B4" i="6"/>
  <c r="D4" i="3"/>
  <c r="D4" i="5"/>
  <c r="C69" i="2"/>
  <c r="A5" i="7"/>
  <c r="D5" i="6"/>
  <c r="C8" i="6"/>
  <c r="A3" i="5"/>
  <c r="D68" i="2"/>
  <c r="A83" i="2"/>
  <c r="D64" i="2"/>
  <c r="A38" i="2"/>
  <c r="B28" i="2"/>
  <c r="B116" i="2"/>
  <c r="D58" i="2"/>
  <c r="A30" i="2"/>
  <c r="A5" i="2"/>
  <c r="C45" i="2"/>
  <c r="D13" i="2"/>
  <c r="D22" i="2"/>
  <c r="A106" i="2"/>
  <c r="D156" i="2"/>
  <c r="C151" i="2"/>
  <c r="C84" i="2"/>
  <c r="B111" i="2"/>
  <c r="C59" i="2"/>
  <c r="D53" i="2"/>
  <c r="D153" i="2"/>
  <c r="C20" i="2"/>
  <c r="A37" i="2"/>
  <c r="C40" i="2"/>
</calcChain>
</file>

<file path=xl/sharedStrings.xml><?xml version="1.0" encoding="utf-8"?>
<sst xmlns="http://schemas.openxmlformats.org/spreadsheetml/2006/main" count="29" uniqueCount="6">
  <si>
    <t>Факултет-звено / Faculty-unit:</t>
  </si>
  <si>
    <t>Курс / Course:</t>
  </si>
  <si>
    <t>Факултетен номер / Faculty number:</t>
  </si>
  <si>
    <t>За месец/Month:</t>
  </si>
  <si>
    <t>НОЕМВРИ</t>
  </si>
  <si>
    <t>ДЕКЕМВРИ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</si>
</sst>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</font>
    <font>
      <sz val="10"/>
      <color theme="1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 applyAlignment="1">
      <alignment vertical="top" wrapText="1"/>
    </xf>
    <xf numFmtId="0" fontId="2" fillId="0" borderId="0" xfId="0" applyFont="1" applyAlignment="1"/>
    <xf numFmtId="0" fontId="0" fillId="2" borderId="0" xfId="0" applyFont="1" applyFill="1" applyAlignment="1"/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/>
    <xf numFmtId="0" fontId="4" fillId="2" borderId="0" xfId="0" applyFont="1" applyFill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2" borderId="0" xfId="0" applyFont="1" applyFill="1" applyBorder="1" applyAlignment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horizontal="center"/>
    </xf>
    <xf numFmtId="0" fontId="0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62"/>
  <sheetViews>
    <sheetView tabSelected="1" workbookViewId="0">
      <selection activeCell="H1" sqref="H1"/>
    </sheetView>
  </sheetViews>
  <sheetFormatPr defaultColWidth="14.42578125" defaultRowHeight="15.75" customHeight="1" x14ac:dyDescent="0.2"/>
  <cols>
    <col min="1" max="1" width="37.28515625" bestFit="1" customWidth="1"/>
    <col min="2" max="2" width="8.42578125" customWidth="1"/>
    <col min="3" max="3" width="12.28515625" style="9" customWidth="1"/>
    <col min="4" max="4" width="23.42578125" bestFit="1" customWidth="1"/>
  </cols>
  <sheetData>
    <row r="1" spans="1:19" s="2" customFormat="1" ht="57" x14ac:dyDescent="0.2">
      <c r="A1" s="6" t="s">
        <v>0</v>
      </c>
      <c r="B1" s="6" t="s">
        <v>1</v>
      </c>
      <c r="C1" s="8" t="s">
        <v>2</v>
      </c>
      <c r="D1" s="6" t="s">
        <v>3</v>
      </c>
      <c r="E1" s="4"/>
      <c r="F1" s="4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s="2" customFormat="1" ht="14.25" x14ac:dyDescent="0.2">
      <c r="A2" s="6" t="s">
        <v>4</v>
      </c>
      <c r="B2" s="6"/>
      <c r="C2" s="8"/>
      <c r="D2" s="6"/>
      <c r="E2" s="4"/>
      <c r="F2" s="4"/>
      <c r="G2" s="4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s="11" customFormat="1" ht="12.75" x14ac:dyDescent="0.2">
      <c r="A3" s="13" t="str">
        <f ca="1">IFERROR(__xludf.DUMMYFUNCTION("""COMPUTED_VALUE"""),"Медицински факултет/Faculty of Medicine")</f>
        <v>Медицински факултет/Faculty of Medicine</v>
      </c>
      <c r="B3" s="13">
        <f ca="1">IFERROR(__xludf.DUMMYFUNCTION("""COMPUTED_VALUE"""),5)</f>
        <v>5</v>
      </c>
      <c r="C3" s="14">
        <f ca="1">IFERROR(__xludf.DUMMYFUNCTION("""COMPUTED_VALUE"""),38418)</f>
        <v>38418</v>
      </c>
      <c r="D3" s="13" t="str">
        <f ca="1">IFERROR(__xludf.DUMMYFUNCTION("""COMPUTED_VALUE"""),"Ноември/November 2020")</f>
        <v>Ноември/November 2020</v>
      </c>
    </row>
    <row r="4" spans="1:19" s="11" customFormat="1" ht="12.75" x14ac:dyDescent="0.2">
      <c r="A4" s="13" t="str">
        <f ca="1">IFERROR(__xludf.DUMMYFUNCTION("""COMPUTED_VALUE"""),"Медицински факултет/Faculty of Medicine")</f>
        <v>Медицински факултет/Faculty of Medicine</v>
      </c>
      <c r="B4" s="13">
        <f ca="1">IFERROR(__xludf.DUMMYFUNCTION("""COMPUTED_VALUE"""),5)</f>
        <v>5</v>
      </c>
      <c r="C4" s="14">
        <f ca="1">IFERROR(__xludf.DUMMYFUNCTION("""COMPUTED_VALUE"""),38590)</f>
        <v>38590</v>
      </c>
      <c r="D4" s="13" t="str">
        <f ca="1">IFERROR(__xludf.DUMMYFUNCTION("""COMPUTED_VALUE"""),"Ноември/November 2020")</f>
        <v>Ноември/November 2020</v>
      </c>
    </row>
    <row r="5" spans="1:19" s="11" customFormat="1" ht="12.75" x14ac:dyDescent="0.2">
      <c r="A5" s="13" t="str">
        <f ca="1">IFERROR(__xludf.DUMMYFUNCTION("""COMPUTED_VALUE"""),"Медицински факултет/Faculty of Medicine")</f>
        <v>Медицински факултет/Faculty of Medicine</v>
      </c>
      <c r="B5" s="13">
        <f ca="1">IFERROR(__xludf.DUMMYFUNCTION("""COMPUTED_VALUE"""),4)</f>
        <v>4</v>
      </c>
      <c r="C5" s="14">
        <f ca="1">IFERROR(__xludf.DUMMYFUNCTION("""COMPUTED_VALUE"""),38865)</f>
        <v>38865</v>
      </c>
      <c r="D5" s="13" t="str">
        <f ca="1">IFERROR(__xludf.DUMMYFUNCTION("""COMPUTED_VALUE"""),"Ноември/November 2020")</f>
        <v>Ноември/November 2020</v>
      </c>
    </row>
    <row r="6" spans="1:19" s="11" customFormat="1" ht="12.75" x14ac:dyDescent="0.2">
      <c r="A6" s="13" t="str">
        <f ca="1">IFERROR(__xludf.DUMMYFUNCTION("""COMPUTED_VALUE"""),"Медицински факултет/Faculty of Medicine")</f>
        <v>Медицински факултет/Faculty of Medicine</v>
      </c>
      <c r="B6" s="13">
        <f ca="1">IFERROR(__xludf.DUMMYFUNCTION("""COMPUTED_VALUE"""),4)</f>
        <v>4</v>
      </c>
      <c r="C6" s="14">
        <f ca="1">IFERROR(__xludf.DUMMYFUNCTION("""COMPUTED_VALUE"""),38863)</f>
        <v>38863</v>
      </c>
      <c r="D6" s="13" t="str">
        <f ca="1">IFERROR(__xludf.DUMMYFUNCTION("""COMPUTED_VALUE"""),"Ноември/November 2020")</f>
        <v>Ноември/November 2020</v>
      </c>
    </row>
    <row r="7" spans="1:19" s="11" customFormat="1" ht="12.75" x14ac:dyDescent="0.2">
      <c r="A7" s="13" t="str">
        <f ca="1">IFERROR(__xludf.DUMMYFUNCTION("""COMPUTED_VALUE"""),"Медицински факултет/Faculty of Medicine")</f>
        <v>Медицински факултет/Faculty of Medicine</v>
      </c>
      <c r="B7" s="13">
        <f ca="1">IFERROR(__xludf.DUMMYFUNCTION("""COMPUTED_VALUE"""),3)</f>
        <v>3</v>
      </c>
      <c r="C7" s="14">
        <f ca="1">IFERROR(__xludf.DUMMYFUNCTION("""COMPUTED_VALUE"""),39107)</f>
        <v>39107</v>
      </c>
      <c r="D7" s="13" t="str">
        <f ca="1">IFERROR(__xludf.DUMMYFUNCTION("""COMPUTED_VALUE"""),"Ноември/November 2020")</f>
        <v>Ноември/November 2020</v>
      </c>
    </row>
    <row r="8" spans="1:19" s="11" customFormat="1" ht="12.75" x14ac:dyDescent="0.2">
      <c r="A8" s="13" t="str">
        <f ca="1">IFERROR(__xludf.DUMMYFUNCTION("""COMPUTED_VALUE"""),"Медицински факултет/Faculty of Medicine")</f>
        <v>Медицински факултет/Faculty of Medicine</v>
      </c>
      <c r="B8" s="13">
        <f ca="1">IFERROR(__xludf.DUMMYFUNCTION("""COMPUTED_VALUE"""),4)</f>
        <v>4</v>
      </c>
      <c r="C8" s="14">
        <f ca="1">IFERROR(__xludf.DUMMYFUNCTION("""COMPUTED_VALUE"""),38720)</f>
        <v>38720</v>
      </c>
      <c r="D8" s="13" t="str">
        <f ca="1">IFERROR(__xludf.DUMMYFUNCTION("""COMPUTED_VALUE"""),"Ноември/November 2020")</f>
        <v>Ноември/November 2020</v>
      </c>
    </row>
    <row r="9" spans="1:19" s="11" customFormat="1" ht="12.75" x14ac:dyDescent="0.2">
      <c r="A9" s="13" t="str">
        <f ca="1">IFERROR(__xludf.DUMMYFUNCTION("""COMPUTED_VALUE"""),"Медицински факултет/Faculty of Medicine")</f>
        <v>Медицински факултет/Faculty of Medicine</v>
      </c>
      <c r="B9" s="13">
        <f ca="1">IFERROR(__xludf.DUMMYFUNCTION("""COMPUTED_VALUE"""),5)</f>
        <v>5</v>
      </c>
      <c r="C9" s="14">
        <f ca="1">IFERROR(__xludf.DUMMYFUNCTION("""COMPUTED_VALUE"""),39467)</f>
        <v>39467</v>
      </c>
      <c r="D9" s="13" t="str">
        <f ca="1">IFERROR(__xludf.DUMMYFUNCTION("""COMPUTED_VALUE"""),"Ноември/November 2020")</f>
        <v>Ноември/November 2020</v>
      </c>
    </row>
    <row r="10" spans="1:19" s="17" customFormat="1" ht="12.75" x14ac:dyDescent="0.2">
      <c r="A10" s="15" t="str">
        <f ca="1">IFERROR(__xludf.DUMMYFUNCTION("""COMPUTED_VALUE"""),"Медицински факултет/Faculty of Medicine")</f>
        <v>Медицински факултет/Faculty of Medicine</v>
      </c>
      <c r="B10" s="15">
        <f ca="1">IFERROR(__xludf.DUMMYFUNCTION("""COMPUTED_VALUE"""),4)</f>
        <v>4</v>
      </c>
      <c r="C10" s="16">
        <f ca="1">IFERROR(__xludf.DUMMYFUNCTION("""COMPUTED_VALUE"""),38788)</f>
        <v>38788</v>
      </c>
      <c r="D10" s="15" t="str">
        <f ca="1">IFERROR(__xludf.DUMMYFUNCTION("""COMPUTED_VALUE"""),"Ноември/November 2020")</f>
        <v>Ноември/November 2020</v>
      </c>
    </row>
    <row r="11" spans="1:19" s="11" customFormat="1" ht="12.75" x14ac:dyDescent="0.2">
      <c r="A11" s="13" t="str">
        <f ca="1">IFERROR(__xludf.DUMMYFUNCTION("""COMPUTED_VALUE"""),"Медицински факултет/Faculty of Medicine")</f>
        <v>Медицински факултет/Faculty of Medicine</v>
      </c>
      <c r="B11" s="13">
        <f ca="1">IFERROR(__xludf.DUMMYFUNCTION("""COMPUTED_VALUE"""),3)</f>
        <v>3</v>
      </c>
      <c r="C11" s="14">
        <f ca="1">IFERROR(__xludf.DUMMYFUNCTION("""COMPUTED_VALUE"""),39100)</f>
        <v>39100</v>
      </c>
      <c r="D11" s="13" t="str">
        <f ca="1">IFERROR(__xludf.DUMMYFUNCTION("""COMPUTED_VALUE"""),"Ноември/November 2020")</f>
        <v>Ноември/November 2020</v>
      </c>
    </row>
    <row r="12" spans="1:19" s="11" customFormat="1" ht="12.75" x14ac:dyDescent="0.2">
      <c r="A12" s="13" t="str">
        <f ca="1">IFERROR(__xludf.DUMMYFUNCTION("""COMPUTED_VALUE"""),"Медицински факултет/Faculty of Medicine")</f>
        <v>Медицински факултет/Faculty of Medicine</v>
      </c>
      <c r="B12" s="13">
        <f ca="1">IFERROR(__xludf.DUMMYFUNCTION("""COMPUTED_VALUE"""),5)</f>
        <v>5</v>
      </c>
      <c r="C12" s="14">
        <f ca="1">IFERROR(__xludf.DUMMYFUNCTION("""COMPUTED_VALUE"""),38398)</f>
        <v>38398</v>
      </c>
      <c r="D12" s="13" t="str">
        <f ca="1">IFERROR(__xludf.DUMMYFUNCTION("""COMPUTED_VALUE"""),"Ноември/November 2020")</f>
        <v>Ноември/November 2020</v>
      </c>
    </row>
    <row r="13" spans="1:19" s="11" customFormat="1" ht="12.75" x14ac:dyDescent="0.2">
      <c r="A13" s="13" t="str">
        <f ca="1">IFERROR(__xludf.DUMMYFUNCTION("""COMPUTED_VALUE"""),"Медицински факултет/Faculty of Medicine")</f>
        <v>Медицински факултет/Faculty of Medicine</v>
      </c>
      <c r="B13" s="13">
        <f ca="1">IFERROR(__xludf.DUMMYFUNCTION("""COMPUTED_VALUE"""),3)</f>
        <v>3</v>
      </c>
      <c r="C13" s="14">
        <f ca="1">IFERROR(__xludf.DUMMYFUNCTION("""COMPUTED_VALUE"""),38947)</f>
        <v>38947</v>
      </c>
      <c r="D13" s="13" t="str">
        <f ca="1">IFERROR(__xludf.DUMMYFUNCTION("""COMPUTED_VALUE"""),"Ноември/November 2020")</f>
        <v>Ноември/November 2020</v>
      </c>
    </row>
    <row r="14" spans="1:19" s="11" customFormat="1" ht="12.75" x14ac:dyDescent="0.2">
      <c r="A14" s="13" t="str">
        <f ca="1">IFERROR(__xludf.DUMMYFUNCTION("""COMPUTED_VALUE"""),"Медицински факултет/Faculty of Medicine")</f>
        <v>Медицински факултет/Faculty of Medicine</v>
      </c>
      <c r="B14" s="13">
        <f ca="1">IFERROR(__xludf.DUMMYFUNCTION("""COMPUTED_VALUE"""),6)</f>
        <v>6</v>
      </c>
      <c r="C14" s="14">
        <f ca="1">IFERROR(__xludf.DUMMYFUNCTION("""COMPUTED_VALUE"""),38286)</f>
        <v>38286</v>
      </c>
      <c r="D14" s="13" t="str">
        <f ca="1">IFERROR(__xludf.DUMMYFUNCTION("""COMPUTED_VALUE"""),"Ноември/November 2020")</f>
        <v>Ноември/November 2020</v>
      </c>
    </row>
    <row r="15" spans="1:19" s="11" customFormat="1" ht="12.75" x14ac:dyDescent="0.2">
      <c r="A15" s="13" t="str">
        <f ca="1">IFERROR(__xludf.DUMMYFUNCTION("""COMPUTED_VALUE"""),"Медицински факултет/Faculty of Medicine")</f>
        <v>Медицински факултет/Faculty of Medicine</v>
      </c>
      <c r="B15" s="13">
        <f ca="1">IFERROR(__xludf.DUMMYFUNCTION("""COMPUTED_VALUE"""),6)</f>
        <v>6</v>
      </c>
      <c r="C15" s="14">
        <f ca="1">IFERROR(__xludf.DUMMYFUNCTION("""COMPUTED_VALUE"""),38070)</f>
        <v>38070</v>
      </c>
      <c r="D15" s="13" t="str">
        <f ca="1">IFERROR(__xludf.DUMMYFUNCTION("""COMPUTED_VALUE"""),"Ноември/November 2020")</f>
        <v>Ноември/November 2020</v>
      </c>
    </row>
    <row r="16" spans="1:19" s="11" customFormat="1" ht="12.75" x14ac:dyDescent="0.2">
      <c r="A16" s="13" t="str">
        <f ca="1">IFERROR(__xludf.DUMMYFUNCTION("""COMPUTED_VALUE"""),"Медицински факултет/Faculty of Medicine")</f>
        <v>Медицински факултет/Faculty of Medicine</v>
      </c>
      <c r="B16" s="13">
        <f ca="1">IFERROR(__xludf.DUMMYFUNCTION("""COMPUTED_VALUE"""),5)</f>
        <v>5</v>
      </c>
      <c r="C16" s="14">
        <f ca="1">IFERROR(__xludf.DUMMYFUNCTION("""COMPUTED_VALUE"""),38492)</f>
        <v>38492</v>
      </c>
      <c r="D16" s="13" t="str">
        <f ca="1">IFERROR(__xludf.DUMMYFUNCTION("""COMPUTED_VALUE"""),"Ноември/November 2020")</f>
        <v>Ноември/November 2020</v>
      </c>
    </row>
    <row r="17" spans="1:4" s="11" customFormat="1" ht="12.75" x14ac:dyDescent="0.2">
      <c r="A17" s="13" t="str">
        <f ca="1">IFERROR(__xludf.DUMMYFUNCTION("""COMPUTED_VALUE"""),"Медицински факултет/Faculty of Medicine")</f>
        <v>Медицински факултет/Faculty of Medicine</v>
      </c>
      <c r="B17" s="13">
        <f ca="1">IFERROR(__xludf.DUMMYFUNCTION("""COMPUTED_VALUE"""),4)</f>
        <v>4</v>
      </c>
      <c r="C17" s="14">
        <f ca="1">IFERROR(__xludf.DUMMYFUNCTION("""COMPUTED_VALUE"""),38133)</f>
        <v>38133</v>
      </c>
      <c r="D17" s="13" t="str">
        <f ca="1">IFERROR(__xludf.DUMMYFUNCTION("""COMPUTED_VALUE"""),"Ноември/November 2020")</f>
        <v>Ноември/November 2020</v>
      </c>
    </row>
    <row r="18" spans="1:4" s="11" customFormat="1" ht="12.75" x14ac:dyDescent="0.2">
      <c r="A18" s="13" t="str">
        <f ca="1">IFERROR(__xludf.DUMMYFUNCTION("""COMPUTED_VALUE"""),"Медицински факултет/Faculty of Medicine")</f>
        <v>Медицински факултет/Faculty of Medicine</v>
      </c>
      <c r="B18" s="13">
        <f ca="1">IFERROR(__xludf.DUMMYFUNCTION("""COMPUTED_VALUE"""),5)</f>
        <v>5</v>
      </c>
      <c r="C18" s="14">
        <f ca="1">IFERROR(__xludf.DUMMYFUNCTION("""COMPUTED_VALUE"""),38664)</f>
        <v>38664</v>
      </c>
      <c r="D18" s="13" t="str">
        <f ca="1">IFERROR(__xludf.DUMMYFUNCTION("""COMPUTED_VALUE"""),"Ноември/November 2020")</f>
        <v>Ноември/November 2020</v>
      </c>
    </row>
    <row r="19" spans="1:4" s="11" customFormat="1" ht="12.75" x14ac:dyDescent="0.2">
      <c r="A19" s="13" t="str">
        <f ca="1">IFERROR(__xludf.DUMMYFUNCTION("""COMPUTED_VALUE"""),"Медицински факултет/Faculty of Medicine")</f>
        <v>Медицински факултет/Faculty of Medicine</v>
      </c>
      <c r="B19" s="13">
        <f ca="1">IFERROR(__xludf.DUMMYFUNCTION("""COMPUTED_VALUE"""),6)</f>
        <v>6</v>
      </c>
      <c r="C19" s="14">
        <f ca="1">IFERROR(__xludf.DUMMYFUNCTION("""COMPUTED_VALUE"""),37880)</f>
        <v>37880</v>
      </c>
      <c r="D19" s="13" t="str">
        <f ca="1">IFERROR(__xludf.DUMMYFUNCTION("""COMPUTED_VALUE"""),"Ноември/November 2020")</f>
        <v>Ноември/November 2020</v>
      </c>
    </row>
    <row r="20" spans="1:4" s="11" customFormat="1" ht="12.75" x14ac:dyDescent="0.2">
      <c r="A20" s="13" t="str">
        <f ca="1">IFERROR(__xludf.DUMMYFUNCTION("""COMPUTED_VALUE"""),"Медицински факултет/Faculty of Medicine")</f>
        <v>Медицински факултет/Faculty of Medicine</v>
      </c>
      <c r="B20" s="13">
        <f ca="1">IFERROR(__xludf.DUMMYFUNCTION("""COMPUTED_VALUE"""),4)</f>
        <v>4</v>
      </c>
      <c r="C20" s="14">
        <f ca="1">IFERROR(__xludf.DUMMYFUNCTION("""COMPUTED_VALUE"""),38699)</f>
        <v>38699</v>
      </c>
      <c r="D20" s="13" t="str">
        <f ca="1">IFERROR(__xludf.DUMMYFUNCTION("""COMPUTED_VALUE"""),"Ноември/November 2020")</f>
        <v>Ноември/November 2020</v>
      </c>
    </row>
    <row r="21" spans="1:4" s="11" customFormat="1" ht="12.75" x14ac:dyDescent="0.2">
      <c r="A21" s="13" t="str">
        <f ca="1">IFERROR(__xludf.DUMMYFUNCTION("""COMPUTED_VALUE"""),"Медицински факултет/Faculty of Medicine")</f>
        <v>Медицински факултет/Faculty of Medicine</v>
      </c>
      <c r="B21" s="13">
        <f ca="1">IFERROR(__xludf.DUMMYFUNCTION("""COMPUTED_VALUE"""),6)</f>
        <v>6</v>
      </c>
      <c r="C21" s="14">
        <f ca="1">IFERROR(__xludf.DUMMYFUNCTION("""COMPUTED_VALUE"""),38206)</f>
        <v>38206</v>
      </c>
      <c r="D21" s="13" t="str">
        <f ca="1">IFERROR(__xludf.DUMMYFUNCTION("""COMPUTED_VALUE"""),"Ноември/November 2020")</f>
        <v>Ноември/November 2020</v>
      </c>
    </row>
    <row r="22" spans="1:4" s="11" customFormat="1" ht="12.75" x14ac:dyDescent="0.2">
      <c r="A22" s="13" t="str">
        <f ca="1">IFERROR(__xludf.DUMMYFUNCTION("""COMPUTED_VALUE"""),"Медицински факултет/Faculty of Medicine")</f>
        <v>Медицински факултет/Faculty of Medicine</v>
      </c>
      <c r="B22" s="13">
        <f ca="1">IFERROR(__xludf.DUMMYFUNCTION("""COMPUTED_VALUE"""),6)</f>
        <v>6</v>
      </c>
      <c r="C22" s="14">
        <f ca="1">IFERROR(__xludf.DUMMYFUNCTION("""COMPUTED_VALUE"""),38230)</f>
        <v>38230</v>
      </c>
      <c r="D22" s="13" t="str">
        <f ca="1">IFERROR(__xludf.DUMMYFUNCTION("""COMPUTED_VALUE"""),"Ноември/November 2020")</f>
        <v>Ноември/November 2020</v>
      </c>
    </row>
    <row r="23" spans="1:4" s="11" customFormat="1" ht="12.75" x14ac:dyDescent="0.2">
      <c r="A23" s="13" t="str">
        <f ca="1">IFERROR(__xludf.DUMMYFUNCTION("""COMPUTED_VALUE"""),"Медицински факултет/Faculty of Medicine")</f>
        <v>Медицински факултет/Faculty of Medicine</v>
      </c>
      <c r="B23" s="13">
        <f ca="1">IFERROR(__xludf.DUMMYFUNCTION("""COMPUTED_VALUE"""),6)</f>
        <v>6</v>
      </c>
      <c r="C23" s="14">
        <f ca="1">IFERROR(__xludf.DUMMYFUNCTION("""COMPUTED_VALUE"""),38143)</f>
        <v>38143</v>
      </c>
      <c r="D23" s="13" t="str">
        <f ca="1">IFERROR(__xludf.DUMMYFUNCTION("""COMPUTED_VALUE"""),"Ноември/November 2020")</f>
        <v>Ноември/November 2020</v>
      </c>
    </row>
    <row r="24" spans="1:4" s="11" customFormat="1" ht="12.75" x14ac:dyDescent="0.2">
      <c r="A24" s="13" t="str">
        <f ca="1">IFERROR(__xludf.DUMMYFUNCTION("""COMPUTED_VALUE"""),"Медицински факултет/Faculty of Medicine")</f>
        <v>Медицински факултет/Faculty of Medicine</v>
      </c>
      <c r="B24" s="13">
        <f ca="1">IFERROR(__xludf.DUMMYFUNCTION("""COMPUTED_VALUE"""),6)</f>
        <v>6</v>
      </c>
      <c r="C24" s="14">
        <f ca="1">IFERROR(__xludf.DUMMYFUNCTION("""COMPUTED_VALUE"""),37882)</f>
        <v>37882</v>
      </c>
      <c r="D24" s="13" t="str">
        <f ca="1">IFERROR(__xludf.DUMMYFUNCTION("""COMPUTED_VALUE"""),"Ноември/November 2020")</f>
        <v>Ноември/November 2020</v>
      </c>
    </row>
    <row r="25" spans="1:4" s="11" customFormat="1" ht="12.75" x14ac:dyDescent="0.2">
      <c r="A25" s="13" t="str">
        <f ca="1">IFERROR(__xludf.DUMMYFUNCTION("""COMPUTED_VALUE"""),"Медицински факултет/Faculty of Medicine")</f>
        <v>Медицински факултет/Faculty of Medicine</v>
      </c>
      <c r="B25" s="13">
        <f ca="1">IFERROR(__xludf.DUMMYFUNCTION("""COMPUTED_VALUE"""),6)</f>
        <v>6</v>
      </c>
      <c r="C25" s="14">
        <f ca="1">IFERROR(__xludf.DUMMYFUNCTION("""COMPUTED_VALUE"""),38078)</f>
        <v>38078</v>
      </c>
      <c r="D25" s="13" t="str">
        <f ca="1">IFERROR(__xludf.DUMMYFUNCTION("""COMPUTED_VALUE"""),"Ноември/November 2020")</f>
        <v>Ноември/November 2020</v>
      </c>
    </row>
    <row r="26" spans="1:4" s="11" customFormat="1" ht="12.75" x14ac:dyDescent="0.2">
      <c r="A26" s="13" t="str">
        <f ca="1">IFERROR(__xludf.DUMMYFUNCTION("""COMPUTED_VALUE"""),"Медицински факултет/Faculty of Medicine")</f>
        <v>Медицински факултет/Faculty of Medicine</v>
      </c>
      <c r="B26" s="13">
        <f ca="1">IFERROR(__xludf.DUMMYFUNCTION("""COMPUTED_VALUE"""),5)</f>
        <v>5</v>
      </c>
      <c r="C26" s="14">
        <f ca="1">IFERROR(__xludf.DUMMYFUNCTION("""COMPUTED_VALUE"""),38432)</f>
        <v>38432</v>
      </c>
      <c r="D26" s="13" t="str">
        <f ca="1">IFERROR(__xludf.DUMMYFUNCTION("""COMPUTED_VALUE"""),"Ноември/November 2020")</f>
        <v>Ноември/November 2020</v>
      </c>
    </row>
    <row r="27" spans="1:4" s="11" customFormat="1" ht="12.75" x14ac:dyDescent="0.2">
      <c r="A27" s="13" t="str">
        <f ca="1">IFERROR(__xludf.DUMMYFUNCTION("""COMPUTED_VALUE"""),"Медицински факултет/Faculty of Medicine")</f>
        <v>Медицински факултет/Faculty of Medicine</v>
      </c>
      <c r="B27" s="13">
        <f ca="1">IFERROR(__xludf.DUMMYFUNCTION("""COMPUTED_VALUE"""),5)</f>
        <v>5</v>
      </c>
      <c r="C27" s="14">
        <f ca="1">IFERROR(__xludf.DUMMYFUNCTION("""COMPUTED_VALUE"""),38436)</f>
        <v>38436</v>
      </c>
      <c r="D27" s="13" t="str">
        <f ca="1">IFERROR(__xludf.DUMMYFUNCTION("""COMPUTED_VALUE"""),"Ноември/November 2020")</f>
        <v>Ноември/November 2020</v>
      </c>
    </row>
    <row r="28" spans="1:4" s="11" customFormat="1" ht="12.75" x14ac:dyDescent="0.2">
      <c r="A28" s="13" t="str">
        <f ca="1">IFERROR(__xludf.DUMMYFUNCTION("""COMPUTED_VALUE"""),"Медицински факултет/Faculty of Medicine")</f>
        <v>Медицински факултет/Faculty of Medicine</v>
      </c>
      <c r="B28" s="13">
        <f ca="1">IFERROR(__xludf.DUMMYFUNCTION("""COMPUTED_VALUE"""),6)</f>
        <v>6</v>
      </c>
      <c r="C28" s="14">
        <f ca="1">IFERROR(__xludf.DUMMYFUNCTION("""COMPUTED_VALUE"""),38080)</f>
        <v>38080</v>
      </c>
      <c r="D28" s="13" t="str">
        <f ca="1">IFERROR(__xludf.DUMMYFUNCTION("""COMPUTED_VALUE"""),"Ноември/November 2020")</f>
        <v>Ноември/November 2020</v>
      </c>
    </row>
    <row r="29" spans="1:4" s="11" customFormat="1" ht="12.75" x14ac:dyDescent="0.2">
      <c r="A29" s="13" t="str">
        <f ca="1">IFERROR(__xludf.DUMMYFUNCTION("""COMPUTED_VALUE"""),"Медицински факултет/Faculty of Medicine")</f>
        <v>Медицински факултет/Faculty of Medicine</v>
      </c>
      <c r="B29" s="13">
        <f ca="1">IFERROR(__xludf.DUMMYFUNCTION("""COMPUTED_VALUE"""),6)</f>
        <v>6</v>
      </c>
      <c r="C29" s="14">
        <f ca="1">IFERROR(__xludf.DUMMYFUNCTION("""COMPUTED_VALUE"""),38079)</f>
        <v>38079</v>
      </c>
      <c r="D29" s="13" t="str">
        <f ca="1">IFERROR(__xludf.DUMMYFUNCTION("""COMPUTED_VALUE"""),"Ноември/November 2020")</f>
        <v>Ноември/November 2020</v>
      </c>
    </row>
    <row r="30" spans="1:4" s="11" customFormat="1" ht="12.75" x14ac:dyDescent="0.2">
      <c r="A30" s="13" t="str">
        <f ca="1">IFERROR(__xludf.DUMMYFUNCTION("""COMPUTED_VALUE"""),"Медицински факултет/Faculty of Medicine")</f>
        <v>Медицински факултет/Faculty of Medicine</v>
      </c>
      <c r="B30" s="13">
        <f ca="1">IFERROR(__xludf.DUMMYFUNCTION("""COMPUTED_VALUE"""),4)</f>
        <v>4</v>
      </c>
      <c r="C30" s="14">
        <f ca="1">IFERROR(__xludf.DUMMYFUNCTION("""COMPUTED_VALUE"""),38331)</f>
        <v>38331</v>
      </c>
      <c r="D30" s="13" t="str">
        <f ca="1">IFERROR(__xludf.DUMMYFUNCTION("""COMPUTED_VALUE"""),"Ноември/November 2020")</f>
        <v>Ноември/November 2020</v>
      </c>
    </row>
    <row r="31" spans="1:4" s="11" customFormat="1" ht="12.75" x14ac:dyDescent="0.2">
      <c r="A31" s="13" t="str">
        <f ca="1">IFERROR(__xludf.DUMMYFUNCTION("""COMPUTED_VALUE"""),"Медицински факултет/Faculty of Medicine")</f>
        <v>Медицински факултет/Faculty of Medicine</v>
      </c>
      <c r="B31" s="13">
        <f ca="1">IFERROR(__xludf.DUMMYFUNCTION("""COMPUTED_VALUE"""),4)</f>
        <v>4</v>
      </c>
      <c r="C31" s="14">
        <f ca="1">IFERROR(__xludf.DUMMYFUNCTION("""COMPUTED_VALUE"""),38789)</f>
        <v>38789</v>
      </c>
      <c r="D31" s="13" t="str">
        <f ca="1">IFERROR(__xludf.DUMMYFUNCTION("""COMPUTED_VALUE"""),"Ноември/November 2020")</f>
        <v>Ноември/November 2020</v>
      </c>
    </row>
    <row r="32" spans="1:4" s="11" customFormat="1" ht="12.75" x14ac:dyDescent="0.2">
      <c r="A32" s="13" t="str">
        <f ca="1">IFERROR(__xludf.DUMMYFUNCTION("""COMPUTED_VALUE"""),"Медицински факултет/Faculty of Medicine")</f>
        <v>Медицински факултет/Faculty of Medicine</v>
      </c>
      <c r="B32" s="13">
        <f ca="1">IFERROR(__xludf.DUMMYFUNCTION("""COMPUTED_VALUE"""),4)</f>
        <v>4</v>
      </c>
      <c r="C32" s="14">
        <f ca="1">IFERROR(__xludf.DUMMYFUNCTION("""COMPUTED_VALUE"""),38836)</f>
        <v>38836</v>
      </c>
      <c r="D32" s="13" t="str">
        <f ca="1">IFERROR(__xludf.DUMMYFUNCTION("""COMPUTED_VALUE"""),"Ноември/November 2020")</f>
        <v>Ноември/November 2020</v>
      </c>
    </row>
    <row r="33" spans="1:4" s="11" customFormat="1" ht="12.75" x14ac:dyDescent="0.2">
      <c r="A33" s="13" t="str">
        <f ca="1">IFERROR(__xludf.DUMMYFUNCTION("""COMPUTED_VALUE"""),"Медицински факултет/Faculty of Medicine")</f>
        <v>Медицински факултет/Faculty of Medicine</v>
      </c>
      <c r="B33" s="13">
        <f ca="1">IFERROR(__xludf.DUMMYFUNCTION("""COMPUTED_VALUE"""),6)</f>
        <v>6</v>
      </c>
      <c r="C33" s="14">
        <f ca="1">IFERROR(__xludf.DUMMYFUNCTION("""COMPUTED_VALUE"""),38215)</f>
        <v>38215</v>
      </c>
      <c r="D33" s="13" t="str">
        <f ca="1">IFERROR(__xludf.DUMMYFUNCTION("""COMPUTED_VALUE"""),"Ноември/November 2020")</f>
        <v>Ноември/November 2020</v>
      </c>
    </row>
    <row r="34" spans="1:4" s="11" customFormat="1" ht="12.75" x14ac:dyDescent="0.2">
      <c r="A34" s="13" t="str">
        <f ca="1">IFERROR(__xludf.DUMMYFUNCTION("""COMPUTED_VALUE"""),"Медицински факултет/Faculty of Medicine")</f>
        <v>Медицински факултет/Faculty of Medicine</v>
      </c>
      <c r="B34" s="13">
        <f ca="1">IFERROR(__xludf.DUMMYFUNCTION("""COMPUTED_VALUE"""),6)</f>
        <v>6</v>
      </c>
      <c r="C34" s="14">
        <f ca="1">IFERROR(__xludf.DUMMYFUNCTION("""COMPUTED_VALUE"""),38210)</f>
        <v>38210</v>
      </c>
      <c r="D34" s="13" t="str">
        <f ca="1">IFERROR(__xludf.DUMMYFUNCTION("""COMPUTED_VALUE"""),"Ноември/November 2020")</f>
        <v>Ноември/November 2020</v>
      </c>
    </row>
    <row r="35" spans="1:4" s="11" customFormat="1" ht="12.75" x14ac:dyDescent="0.2">
      <c r="A35" s="13" t="str">
        <f ca="1">IFERROR(__xludf.DUMMYFUNCTION("""COMPUTED_VALUE"""),"Медицински факултет/Faculty of Medicine")</f>
        <v>Медицински факултет/Faculty of Medicine</v>
      </c>
      <c r="B35" s="13">
        <f ca="1">IFERROR(__xludf.DUMMYFUNCTION("""COMPUTED_VALUE"""),6)</f>
        <v>6</v>
      </c>
      <c r="C35" s="14">
        <f ca="1">IFERROR(__xludf.DUMMYFUNCTION("""COMPUTED_VALUE"""),38114)</f>
        <v>38114</v>
      </c>
      <c r="D35" s="13" t="str">
        <f ca="1">IFERROR(__xludf.DUMMYFUNCTION("""COMPUTED_VALUE"""),"Ноември/November 2020")</f>
        <v>Ноември/November 2020</v>
      </c>
    </row>
    <row r="36" spans="1:4" s="11" customFormat="1" ht="12.75" x14ac:dyDescent="0.2">
      <c r="A36" s="13" t="str">
        <f ca="1">IFERROR(__xludf.DUMMYFUNCTION("""COMPUTED_VALUE"""),"Медицински факултет/Faculty of Medicine")</f>
        <v>Медицински факултет/Faculty of Medicine</v>
      </c>
      <c r="B36" s="13">
        <f ca="1">IFERROR(__xludf.DUMMYFUNCTION("""COMPUTED_VALUE"""),6)</f>
        <v>6</v>
      </c>
      <c r="C36" s="14" t="str">
        <f ca="1">IFERROR(__xludf.DUMMYFUNCTION("""COMPUTED_VALUE"""),"37 826")</f>
        <v>37 826</v>
      </c>
      <c r="D36" s="13" t="str">
        <f ca="1">IFERROR(__xludf.DUMMYFUNCTION("""COMPUTED_VALUE"""),"Ноември/November 2020")</f>
        <v>Ноември/November 2020</v>
      </c>
    </row>
    <row r="37" spans="1:4" s="11" customFormat="1" ht="12.75" x14ac:dyDescent="0.2">
      <c r="A37" s="13" t="str">
        <f ca="1">IFERROR(__xludf.DUMMYFUNCTION("""COMPUTED_VALUE"""),"Медицински факултет/Faculty of Medicine")</f>
        <v>Медицински факултет/Faculty of Medicine</v>
      </c>
      <c r="B37" s="13">
        <f ca="1">IFERROR(__xludf.DUMMYFUNCTION("""COMPUTED_VALUE"""),4)</f>
        <v>4</v>
      </c>
      <c r="C37" s="14">
        <f ca="1">IFERROR(__xludf.DUMMYFUNCTION("""COMPUTED_VALUE"""),38753)</f>
        <v>38753</v>
      </c>
      <c r="D37" s="13" t="str">
        <f ca="1">IFERROR(__xludf.DUMMYFUNCTION("""COMPUTED_VALUE"""),"Ноември/November 2020")</f>
        <v>Ноември/November 2020</v>
      </c>
    </row>
    <row r="38" spans="1:4" s="11" customFormat="1" ht="12.75" x14ac:dyDescent="0.2">
      <c r="A38" s="13" t="str">
        <f ca="1">IFERROR(__xludf.DUMMYFUNCTION("""COMPUTED_VALUE"""),"Медицински факултет/Faculty of Medicine")</f>
        <v>Медицински факултет/Faculty of Medicine</v>
      </c>
      <c r="B38" s="13">
        <f ca="1">IFERROR(__xludf.DUMMYFUNCTION("""COMPUTED_VALUE"""),4)</f>
        <v>4</v>
      </c>
      <c r="C38" s="14">
        <f ca="1">IFERROR(__xludf.DUMMYFUNCTION("""COMPUTED_VALUE"""),38731)</f>
        <v>38731</v>
      </c>
      <c r="D38" s="13" t="str">
        <f ca="1">IFERROR(__xludf.DUMMYFUNCTION("""COMPUTED_VALUE"""),"Ноември/November 2020")</f>
        <v>Ноември/November 2020</v>
      </c>
    </row>
    <row r="39" spans="1:4" s="11" customFormat="1" ht="12.75" x14ac:dyDescent="0.2">
      <c r="A39" s="13" t="str">
        <f ca="1">IFERROR(__xludf.DUMMYFUNCTION("""COMPUTED_VALUE"""),"Медицински факултет/Faculty of Medicine")</f>
        <v>Медицински факултет/Faculty of Medicine</v>
      </c>
      <c r="B39" s="13">
        <f ca="1">IFERROR(__xludf.DUMMYFUNCTION("""COMPUTED_VALUE"""),3)</f>
        <v>3</v>
      </c>
      <c r="C39" s="14">
        <f ca="1">IFERROR(__xludf.DUMMYFUNCTION("""COMPUTED_VALUE"""),39049)</f>
        <v>39049</v>
      </c>
      <c r="D39" s="13" t="str">
        <f ca="1">IFERROR(__xludf.DUMMYFUNCTION("""COMPUTED_VALUE"""),"Ноември/November 2020")</f>
        <v>Ноември/November 2020</v>
      </c>
    </row>
    <row r="40" spans="1:4" s="11" customFormat="1" ht="12.75" x14ac:dyDescent="0.2">
      <c r="A40" s="13" t="str">
        <f ca="1">IFERROR(__xludf.DUMMYFUNCTION("""COMPUTED_VALUE"""),"Медицински факултет/Faculty of Medicine")</f>
        <v>Медицински факултет/Faculty of Medicine</v>
      </c>
      <c r="B40" s="13">
        <f ca="1">IFERROR(__xludf.DUMMYFUNCTION("""COMPUTED_VALUE"""),5)</f>
        <v>5</v>
      </c>
      <c r="C40" s="14">
        <f ca="1">IFERROR(__xludf.DUMMYFUNCTION("""COMPUTED_VALUE"""),38536)</f>
        <v>38536</v>
      </c>
      <c r="D40" s="13" t="str">
        <f ca="1">IFERROR(__xludf.DUMMYFUNCTION("""COMPUTED_VALUE"""),"Ноември/November 2020")</f>
        <v>Ноември/November 2020</v>
      </c>
    </row>
    <row r="41" spans="1:4" s="11" customFormat="1" ht="12.75" x14ac:dyDescent="0.2">
      <c r="A41" s="13" t="str">
        <f ca="1">IFERROR(__xludf.DUMMYFUNCTION("""COMPUTED_VALUE"""),"Медицински факултет/Faculty of Medicine")</f>
        <v>Медицински факултет/Faculty of Medicine</v>
      </c>
      <c r="B41" s="13">
        <f ca="1">IFERROR(__xludf.DUMMYFUNCTION("""COMPUTED_VALUE"""),4)</f>
        <v>4</v>
      </c>
      <c r="C41" s="14">
        <f ca="1">IFERROR(__xludf.DUMMYFUNCTION("""COMPUTED_VALUE"""),38776)</f>
        <v>38776</v>
      </c>
      <c r="D41" s="13" t="str">
        <f ca="1">IFERROR(__xludf.DUMMYFUNCTION("""COMPUTED_VALUE"""),"Ноември/November 2020")</f>
        <v>Ноември/November 2020</v>
      </c>
    </row>
    <row r="42" spans="1:4" s="11" customFormat="1" ht="12.75" x14ac:dyDescent="0.2">
      <c r="A42" s="13" t="str">
        <f ca="1">IFERROR(__xludf.DUMMYFUNCTION("""COMPUTED_VALUE"""),"Медицински факултет/Faculty of Medicine")</f>
        <v>Медицински факултет/Faculty of Medicine</v>
      </c>
      <c r="B42" s="13">
        <f ca="1">IFERROR(__xludf.DUMMYFUNCTION("""COMPUTED_VALUE"""),4)</f>
        <v>4</v>
      </c>
      <c r="C42" s="14">
        <f ca="1">IFERROR(__xludf.DUMMYFUNCTION("""COMPUTED_VALUE"""),38847)</f>
        <v>38847</v>
      </c>
      <c r="D42" s="13" t="str">
        <f ca="1">IFERROR(__xludf.DUMMYFUNCTION("""COMPUTED_VALUE"""),"Ноември/November 2020")</f>
        <v>Ноември/November 2020</v>
      </c>
    </row>
    <row r="43" spans="1:4" s="11" customFormat="1" ht="12.75" x14ac:dyDescent="0.2">
      <c r="A43" s="13" t="str">
        <f ca="1">IFERROR(__xludf.DUMMYFUNCTION("""COMPUTED_VALUE"""),"Медицински факултет/Faculty of Medicine")</f>
        <v>Медицински факултет/Faculty of Medicine</v>
      </c>
      <c r="B43" s="13">
        <f ca="1">IFERROR(__xludf.DUMMYFUNCTION("""COMPUTED_VALUE"""),4)</f>
        <v>4</v>
      </c>
      <c r="C43" s="14">
        <f ca="1">IFERROR(__xludf.DUMMYFUNCTION("""COMPUTED_VALUE"""),38791)</f>
        <v>38791</v>
      </c>
      <c r="D43" s="13" t="str">
        <f ca="1">IFERROR(__xludf.DUMMYFUNCTION("""COMPUTED_VALUE"""),"Ноември/November 2020")</f>
        <v>Ноември/November 2020</v>
      </c>
    </row>
    <row r="44" spans="1:4" s="11" customFormat="1" ht="12.75" x14ac:dyDescent="0.2">
      <c r="A44" s="13" t="str">
        <f ca="1">IFERROR(__xludf.DUMMYFUNCTION("""COMPUTED_VALUE"""),"Медицински факултет/Faculty of Medicine")</f>
        <v>Медицински факултет/Faculty of Medicine</v>
      </c>
      <c r="B44" s="13">
        <f ca="1">IFERROR(__xludf.DUMMYFUNCTION("""COMPUTED_VALUE"""),4)</f>
        <v>4</v>
      </c>
      <c r="C44" s="14">
        <f ca="1">IFERROR(__xludf.DUMMYFUNCTION("""COMPUTED_VALUE"""),38842)</f>
        <v>38842</v>
      </c>
      <c r="D44" s="13" t="str">
        <f ca="1">IFERROR(__xludf.DUMMYFUNCTION("""COMPUTED_VALUE"""),"Ноември/November 2020")</f>
        <v>Ноември/November 2020</v>
      </c>
    </row>
    <row r="45" spans="1:4" s="11" customFormat="1" ht="12.75" x14ac:dyDescent="0.2">
      <c r="A45" s="13" t="str">
        <f ca="1">IFERROR(__xludf.DUMMYFUNCTION("""COMPUTED_VALUE"""),"Медицински факултет/Faculty of Medicine")</f>
        <v>Медицински факултет/Faculty of Medicine</v>
      </c>
      <c r="B45" s="13">
        <f ca="1">IFERROR(__xludf.DUMMYFUNCTION("""COMPUTED_VALUE"""),4)</f>
        <v>4</v>
      </c>
      <c r="C45" s="14">
        <f ca="1">IFERROR(__xludf.DUMMYFUNCTION("""COMPUTED_VALUE"""),38896)</f>
        <v>38896</v>
      </c>
      <c r="D45" s="13" t="str">
        <f ca="1">IFERROR(__xludf.DUMMYFUNCTION("""COMPUTED_VALUE"""),"Ноември/November 2020")</f>
        <v>Ноември/November 2020</v>
      </c>
    </row>
    <row r="46" spans="1:4" s="11" customFormat="1" ht="12.75" x14ac:dyDescent="0.2">
      <c r="A46" s="13" t="str">
        <f ca="1">IFERROR(__xludf.DUMMYFUNCTION("""COMPUTED_VALUE"""),"Медицински факултет/Faculty of Medicine")</f>
        <v>Медицински факултет/Faculty of Medicine</v>
      </c>
      <c r="B46" s="13">
        <f ca="1">IFERROR(__xludf.DUMMYFUNCTION("""COMPUTED_VALUE"""),4)</f>
        <v>4</v>
      </c>
      <c r="C46" s="14">
        <f ca="1">IFERROR(__xludf.DUMMYFUNCTION("""COMPUTED_VALUE"""),38827)</f>
        <v>38827</v>
      </c>
      <c r="D46" s="13" t="str">
        <f ca="1">IFERROR(__xludf.DUMMYFUNCTION("""COMPUTED_VALUE"""),"Ноември/November 2020")</f>
        <v>Ноември/November 2020</v>
      </c>
    </row>
    <row r="47" spans="1:4" s="11" customFormat="1" ht="12.75" x14ac:dyDescent="0.2">
      <c r="A47" s="13" t="str">
        <f ca="1">IFERROR(__xludf.DUMMYFUNCTION("""COMPUTED_VALUE"""),"Медицински факултет/Faculty of Medicine")</f>
        <v>Медицински факултет/Faculty of Medicine</v>
      </c>
      <c r="B47" s="13">
        <f ca="1">IFERROR(__xludf.DUMMYFUNCTION("""COMPUTED_VALUE"""),5)</f>
        <v>5</v>
      </c>
      <c r="C47" s="14">
        <f ca="1">IFERROR(__xludf.DUMMYFUNCTION("""COMPUTED_VALUE"""),39132)</f>
        <v>39132</v>
      </c>
      <c r="D47" s="13" t="str">
        <f ca="1">IFERROR(__xludf.DUMMYFUNCTION("""COMPUTED_VALUE"""),"Ноември/November 2020")</f>
        <v>Ноември/November 2020</v>
      </c>
    </row>
    <row r="48" spans="1:4" s="11" customFormat="1" ht="12.75" x14ac:dyDescent="0.2">
      <c r="A48" s="13" t="str">
        <f ca="1">IFERROR(__xludf.DUMMYFUNCTION("""COMPUTED_VALUE"""),"Медицински факултет/Faculty of Medicine")</f>
        <v>Медицински факултет/Faculty of Medicine</v>
      </c>
      <c r="B48" s="13">
        <f ca="1">IFERROR(__xludf.DUMMYFUNCTION("""COMPUTED_VALUE"""),6)</f>
        <v>6</v>
      </c>
      <c r="C48" s="14">
        <f ca="1">IFERROR(__xludf.DUMMYFUNCTION("""COMPUTED_VALUE"""),39131)</f>
        <v>39131</v>
      </c>
      <c r="D48" s="13" t="str">
        <f ca="1">IFERROR(__xludf.DUMMYFUNCTION("""COMPUTED_VALUE"""),"Ноември/November 2020")</f>
        <v>Ноември/November 2020</v>
      </c>
    </row>
    <row r="49" spans="1:4" s="11" customFormat="1" ht="12.75" x14ac:dyDescent="0.2">
      <c r="A49" s="13" t="str">
        <f ca="1">IFERROR(__xludf.DUMMYFUNCTION("""COMPUTED_VALUE"""),"Медицински факултет/Faculty of Medicine")</f>
        <v>Медицински факултет/Faculty of Medicine</v>
      </c>
      <c r="B49" s="13">
        <f ca="1">IFERROR(__xludf.DUMMYFUNCTION("""COMPUTED_VALUE"""),5)</f>
        <v>5</v>
      </c>
      <c r="C49" s="14">
        <f ca="1">IFERROR(__xludf.DUMMYFUNCTION("""COMPUTED_VALUE"""),38213)</f>
        <v>38213</v>
      </c>
      <c r="D49" s="13" t="str">
        <f ca="1">IFERROR(__xludf.DUMMYFUNCTION("""COMPUTED_VALUE"""),"Ноември/November 2020")</f>
        <v>Ноември/November 2020</v>
      </c>
    </row>
    <row r="50" spans="1:4" s="11" customFormat="1" ht="12.75" x14ac:dyDescent="0.2">
      <c r="A50" s="13" t="str">
        <f ca="1">IFERROR(__xludf.DUMMYFUNCTION("""COMPUTED_VALUE"""),"Медицински факултет/Faculty of Medicine")</f>
        <v>Медицински факултет/Faculty of Medicine</v>
      </c>
      <c r="B50" s="13">
        <f ca="1">IFERROR(__xludf.DUMMYFUNCTION("""COMPUTED_VALUE"""),6)</f>
        <v>6</v>
      </c>
      <c r="C50" s="14">
        <f ca="1">IFERROR(__xludf.DUMMYFUNCTION("""COMPUTED_VALUE"""),38214)</f>
        <v>38214</v>
      </c>
      <c r="D50" s="13" t="str">
        <f ca="1">IFERROR(__xludf.DUMMYFUNCTION("""COMPUTED_VALUE"""),"Ноември/November 2020")</f>
        <v>Ноември/November 2020</v>
      </c>
    </row>
    <row r="51" spans="1:4" s="11" customFormat="1" ht="12.75" x14ac:dyDescent="0.2">
      <c r="A51" s="13" t="str">
        <f ca="1">IFERROR(__xludf.DUMMYFUNCTION("""COMPUTED_VALUE"""),"Медицински факултет/Faculty of Medicine")</f>
        <v>Медицински факултет/Faculty of Medicine</v>
      </c>
      <c r="B51" s="13">
        <f ca="1">IFERROR(__xludf.DUMMYFUNCTION("""COMPUTED_VALUE"""),6)</f>
        <v>6</v>
      </c>
      <c r="C51" s="14">
        <f ca="1">IFERROR(__xludf.DUMMYFUNCTION("""COMPUTED_VALUE"""),38125)</f>
        <v>38125</v>
      </c>
      <c r="D51" s="13" t="str">
        <f ca="1">IFERROR(__xludf.DUMMYFUNCTION("""COMPUTED_VALUE"""),"Ноември/November 2020")</f>
        <v>Ноември/November 2020</v>
      </c>
    </row>
    <row r="52" spans="1:4" s="11" customFormat="1" ht="12.75" x14ac:dyDescent="0.2">
      <c r="A52" s="13" t="str">
        <f ca="1">IFERROR(__xludf.DUMMYFUNCTION("""COMPUTED_VALUE"""),"Медицински факултет/Faculty of Medicine")</f>
        <v>Медицински факултет/Faculty of Medicine</v>
      </c>
      <c r="B52" s="13">
        <f ca="1">IFERROR(__xludf.DUMMYFUNCTION("""COMPUTED_VALUE"""),5)</f>
        <v>5</v>
      </c>
      <c r="C52" s="14">
        <f ca="1">IFERROR(__xludf.DUMMYFUNCTION("""COMPUTED_VALUE"""),384587)</f>
        <v>384587</v>
      </c>
      <c r="D52" s="13" t="str">
        <f ca="1">IFERROR(__xludf.DUMMYFUNCTION("""COMPUTED_VALUE"""),"Ноември/November 2020")</f>
        <v>Ноември/November 2020</v>
      </c>
    </row>
    <row r="53" spans="1:4" s="11" customFormat="1" ht="12.75" x14ac:dyDescent="0.2">
      <c r="A53" s="13" t="str">
        <f ca="1">IFERROR(__xludf.DUMMYFUNCTION("""COMPUTED_VALUE"""),"Медицински факултет/Faculty of Medicine")</f>
        <v>Медицински факултет/Faculty of Medicine</v>
      </c>
      <c r="B53" s="13">
        <f ca="1">IFERROR(__xludf.DUMMYFUNCTION("""COMPUTED_VALUE"""),6)</f>
        <v>6</v>
      </c>
      <c r="C53" s="14">
        <f ca="1">IFERROR(__xludf.DUMMYFUNCTION("""COMPUTED_VALUE"""),38141)</f>
        <v>38141</v>
      </c>
      <c r="D53" s="13" t="str">
        <f ca="1">IFERROR(__xludf.DUMMYFUNCTION("""COMPUTED_VALUE"""),"Ноември/November 2020")</f>
        <v>Ноември/November 2020</v>
      </c>
    </row>
    <row r="54" spans="1:4" s="11" customFormat="1" ht="12.75" x14ac:dyDescent="0.2">
      <c r="A54" s="13" t="str">
        <f ca="1">IFERROR(__xludf.DUMMYFUNCTION("""COMPUTED_VALUE"""),"Медицински факултет/Faculty of Medicine")</f>
        <v>Медицински факултет/Faculty of Medicine</v>
      </c>
      <c r="B54" s="13">
        <f ca="1">IFERROR(__xludf.DUMMYFUNCTION("""COMPUTED_VALUE"""),6)</f>
        <v>6</v>
      </c>
      <c r="C54" s="14">
        <f ca="1">IFERROR(__xludf.DUMMYFUNCTION("""COMPUTED_VALUE"""),38166)</f>
        <v>38166</v>
      </c>
      <c r="D54" s="13" t="str">
        <f ca="1">IFERROR(__xludf.DUMMYFUNCTION("""COMPUTED_VALUE"""),"Ноември/November 2020")</f>
        <v>Ноември/November 2020</v>
      </c>
    </row>
    <row r="55" spans="1:4" s="11" customFormat="1" ht="12.75" x14ac:dyDescent="0.2">
      <c r="A55" s="13" t="str">
        <f ca="1">IFERROR(__xludf.DUMMYFUNCTION("""COMPUTED_VALUE"""),"Медицински факултет/Faculty of Medicine")</f>
        <v>Медицински факултет/Faculty of Medicine</v>
      </c>
      <c r="B55" s="13">
        <f ca="1">IFERROR(__xludf.DUMMYFUNCTION("""COMPUTED_VALUE"""),4)</f>
        <v>4</v>
      </c>
      <c r="C55" s="14">
        <f ca="1">IFERROR(__xludf.DUMMYFUNCTION("""COMPUTED_VALUE"""),38853)</f>
        <v>38853</v>
      </c>
      <c r="D55" s="13" t="str">
        <f ca="1">IFERROR(__xludf.DUMMYFUNCTION("""COMPUTED_VALUE"""),"Ноември/November 2020")</f>
        <v>Ноември/November 2020</v>
      </c>
    </row>
    <row r="56" spans="1:4" s="11" customFormat="1" ht="12.75" x14ac:dyDescent="0.2">
      <c r="A56" s="13" t="str">
        <f ca="1">IFERROR(__xludf.DUMMYFUNCTION("""COMPUTED_VALUE"""),"Медицински факултет/Faculty of Medicine")</f>
        <v>Медицински факултет/Faculty of Medicine</v>
      </c>
      <c r="B56" s="13">
        <f ca="1">IFERROR(__xludf.DUMMYFUNCTION("""COMPUTED_VALUE"""),6)</f>
        <v>6</v>
      </c>
      <c r="C56" s="14">
        <f ca="1">IFERROR(__xludf.DUMMYFUNCTION("""COMPUTED_VALUE"""),38186)</f>
        <v>38186</v>
      </c>
      <c r="D56" s="13" t="str">
        <f ca="1">IFERROR(__xludf.DUMMYFUNCTION("""COMPUTED_VALUE"""),"Ноември/November 2020")</f>
        <v>Ноември/November 2020</v>
      </c>
    </row>
    <row r="57" spans="1:4" s="11" customFormat="1" ht="12.75" x14ac:dyDescent="0.2">
      <c r="A57" s="13" t="str">
        <f ca="1">IFERROR(__xludf.DUMMYFUNCTION("""COMPUTED_VALUE"""),"Медицински факултет/Faculty of Medicine")</f>
        <v>Медицински факултет/Faculty of Medicine</v>
      </c>
      <c r="B57" s="13">
        <f ca="1">IFERROR(__xludf.DUMMYFUNCTION("""COMPUTED_VALUE"""),6)</f>
        <v>6</v>
      </c>
      <c r="C57" s="14">
        <f ca="1">IFERROR(__xludf.DUMMYFUNCTION("""COMPUTED_VALUE"""),38136)</f>
        <v>38136</v>
      </c>
      <c r="D57" s="13" t="str">
        <f ca="1">IFERROR(__xludf.DUMMYFUNCTION("""COMPUTED_VALUE"""),"Ноември/November 2020")</f>
        <v>Ноември/November 2020</v>
      </c>
    </row>
    <row r="58" spans="1:4" s="11" customFormat="1" ht="12.75" x14ac:dyDescent="0.2">
      <c r="A58" s="13" t="str">
        <f ca="1">IFERROR(__xludf.DUMMYFUNCTION("""COMPUTED_VALUE"""),"Медицински факултет/Faculty of Medicine")</f>
        <v>Медицински факултет/Faculty of Medicine</v>
      </c>
      <c r="B58" s="13">
        <f ca="1">IFERROR(__xludf.DUMMYFUNCTION("""COMPUTED_VALUE"""),6)</f>
        <v>6</v>
      </c>
      <c r="C58" s="14">
        <f ca="1">IFERROR(__xludf.DUMMYFUNCTION("""COMPUTED_VALUE"""),38138)</f>
        <v>38138</v>
      </c>
      <c r="D58" s="13" t="str">
        <f ca="1">IFERROR(__xludf.DUMMYFUNCTION("""COMPUTED_VALUE"""),"Ноември/November 2020")</f>
        <v>Ноември/November 2020</v>
      </c>
    </row>
    <row r="59" spans="1:4" s="11" customFormat="1" ht="12.75" x14ac:dyDescent="0.2">
      <c r="A59" s="13" t="str">
        <f ca="1">IFERROR(__xludf.DUMMYFUNCTION("""COMPUTED_VALUE"""),"Медицински факултет/Faculty of Medicine")</f>
        <v>Медицински факултет/Faculty of Medicine</v>
      </c>
      <c r="B59" s="13">
        <f ca="1">IFERROR(__xludf.DUMMYFUNCTION("""COMPUTED_VALUE"""),5)</f>
        <v>5</v>
      </c>
      <c r="C59" s="14">
        <f ca="1">IFERROR(__xludf.DUMMYFUNCTION("""COMPUTED_VALUE"""),38394)</f>
        <v>38394</v>
      </c>
      <c r="D59" s="13" t="str">
        <f ca="1">IFERROR(__xludf.DUMMYFUNCTION("""COMPUTED_VALUE"""),"Ноември/November 2020")</f>
        <v>Ноември/November 2020</v>
      </c>
    </row>
    <row r="60" spans="1:4" s="11" customFormat="1" ht="12.75" x14ac:dyDescent="0.2">
      <c r="A60" s="13" t="str">
        <f ca="1">IFERROR(__xludf.DUMMYFUNCTION("""COMPUTED_VALUE"""),"Медицински факултет/Faculty of Medicine")</f>
        <v>Медицински факултет/Faculty of Medicine</v>
      </c>
      <c r="B60" s="13">
        <f ca="1">IFERROR(__xludf.DUMMYFUNCTION("""COMPUTED_VALUE"""),5)</f>
        <v>5</v>
      </c>
      <c r="C60" s="14">
        <f ca="1">IFERROR(__xludf.DUMMYFUNCTION("""COMPUTED_VALUE"""),38379)</f>
        <v>38379</v>
      </c>
      <c r="D60" s="13" t="str">
        <f ca="1">IFERROR(__xludf.DUMMYFUNCTION("""COMPUTED_VALUE"""),"Ноември/November 2020")</f>
        <v>Ноември/November 2020</v>
      </c>
    </row>
    <row r="61" spans="1:4" s="11" customFormat="1" ht="12.75" x14ac:dyDescent="0.2">
      <c r="A61" s="13" t="str">
        <f ca="1">IFERROR(__xludf.DUMMYFUNCTION("""COMPUTED_VALUE"""),"Медицински факултет/Faculty of Medicine")</f>
        <v>Медицински факултет/Faculty of Medicine</v>
      </c>
      <c r="B61" s="13">
        <f ca="1">IFERROR(__xludf.DUMMYFUNCTION("""COMPUTED_VALUE"""),6)</f>
        <v>6</v>
      </c>
      <c r="C61" s="14">
        <f ca="1">IFERROR(__xludf.DUMMYFUNCTION("""COMPUTED_VALUE"""),38683)</f>
        <v>38683</v>
      </c>
      <c r="D61" s="13" t="str">
        <f ca="1">IFERROR(__xludf.DUMMYFUNCTION("""COMPUTED_VALUE"""),"Ноември/November 2020")</f>
        <v>Ноември/November 2020</v>
      </c>
    </row>
    <row r="62" spans="1:4" s="11" customFormat="1" ht="12.75" x14ac:dyDescent="0.2">
      <c r="A62" s="13" t="str">
        <f ca="1">IFERROR(__xludf.DUMMYFUNCTION("""COMPUTED_VALUE"""),"Медицински факултет/Faculty of Medicine")</f>
        <v>Медицински факултет/Faculty of Medicine</v>
      </c>
      <c r="B62" s="13">
        <f ca="1">IFERROR(__xludf.DUMMYFUNCTION("""COMPUTED_VALUE"""),5)</f>
        <v>5</v>
      </c>
      <c r="C62" s="14">
        <f ca="1">IFERROR(__xludf.DUMMYFUNCTION("""COMPUTED_VALUE"""),38440)</f>
        <v>38440</v>
      </c>
      <c r="D62" s="13" t="str">
        <f ca="1">IFERROR(__xludf.DUMMYFUNCTION("""COMPUTED_VALUE"""),"Ноември/November 2020")</f>
        <v>Ноември/November 2020</v>
      </c>
    </row>
    <row r="63" spans="1:4" s="11" customFormat="1" ht="12.75" x14ac:dyDescent="0.2">
      <c r="A63" s="13" t="str">
        <f ca="1">IFERROR(__xludf.DUMMYFUNCTION("""COMPUTED_VALUE"""),"Медицински факултет/Faculty of Medicine")</f>
        <v>Медицински факултет/Faculty of Medicine</v>
      </c>
      <c r="B63" s="13">
        <f ca="1">IFERROR(__xludf.DUMMYFUNCTION("""COMPUTED_VALUE"""),5)</f>
        <v>5</v>
      </c>
      <c r="C63" s="14">
        <f ca="1">IFERROR(__xludf.DUMMYFUNCTION("""COMPUTED_VALUE"""),6920)</f>
        <v>6920</v>
      </c>
      <c r="D63" s="13" t="str">
        <f ca="1">IFERROR(__xludf.DUMMYFUNCTION("""COMPUTED_VALUE"""),"Ноември/November 2020")</f>
        <v>Ноември/November 2020</v>
      </c>
    </row>
    <row r="64" spans="1:4" s="11" customFormat="1" ht="12.75" x14ac:dyDescent="0.2">
      <c r="A64" s="13" t="str">
        <f ca="1">IFERROR(__xludf.DUMMYFUNCTION("""COMPUTED_VALUE"""),"Медицински факултет/Faculty of Medicine")</f>
        <v>Медицински факултет/Faculty of Medicine</v>
      </c>
      <c r="B64" s="13">
        <f ca="1">IFERROR(__xludf.DUMMYFUNCTION("""COMPUTED_VALUE"""),4)</f>
        <v>4</v>
      </c>
      <c r="C64" s="14">
        <f ca="1">IFERROR(__xludf.DUMMYFUNCTION("""COMPUTED_VALUE"""),38785)</f>
        <v>38785</v>
      </c>
      <c r="D64" s="13" t="str">
        <f ca="1">IFERROR(__xludf.DUMMYFUNCTION("""COMPUTED_VALUE"""),"Ноември/November 2020")</f>
        <v>Ноември/November 2020</v>
      </c>
    </row>
    <row r="65" spans="1:4" s="11" customFormat="1" ht="12.75" x14ac:dyDescent="0.2">
      <c r="A65" s="13" t="str">
        <f ca="1">IFERROR(__xludf.DUMMYFUNCTION("""COMPUTED_VALUE"""),"Медицински факултет/Faculty of Medicine")</f>
        <v>Медицински факултет/Faculty of Medicine</v>
      </c>
      <c r="B65" s="13">
        <f ca="1">IFERROR(__xludf.DUMMYFUNCTION("""COMPUTED_VALUE"""),6)</f>
        <v>6</v>
      </c>
      <c r="C65" s="14">
        <f ca="1">IFERROR(__xludf.DUMMYFUNCTION("""COMPUTED_VALUE"""),38112)</f>
        <v>38112</v>
      </c>
      <c r="D65" s="13" t="str">
        <f ca="1">IFERROR(__xludf.DUMMYFUNCTION("""COMPUTED_VALUE"""),"Ноември/November 2020")</f>
        <v>Ноември/November 2020</v>
      </c>
    </row>
    <row r="66" spans="1:4" s="11" customFormat="1" ht="12.75" x14ac:dyDescent="0.2">
      <c r="A66" s="13" t="str">
        <f ca="1">IFERROR(__xludf.DUMMYFUNCTION("""COMPUTED_VALUE"""),"Медицински факултет/Faculty of Medicine")</f>
        <v>Медицински факултет/Faculty of Medicine</v>
      </c>
      <c r="B66" s="13">
        <f ca="1">IFERROR(__xludf.DUMMYFUNCTION("""COMPUTED_VALUE"""),3)</f>
        <v>3</v>
      </c>
      <c r="C66" s="14">
        <f ca="1">IFERROR(__xludf.DUMMYFUNCTION("""COMPUTED_VALUE"""),38859)</f>
        <v>38859</v>
      </c>
      <c r="D66" s="13" t="str">
        <f ca="1">IFERROR(__xludf.DUMMYFUNCTION("""COMPUTED_VALUE"""),"Ноември/November 2020")</f>
        <v>Ноември/November 2020</v>
      </c>
    </row>
    <row r="67" spans="1:4" s="11" customFormat="1" ht="12.75" x14ac:dyDescent="0.2">
      <c r="A67" s="13" t="str">
        <f ca="1">IFERROR(__xludf.DUMMYFUNCTION("""COMPUTED_VALUE"""),"Медицински факултет/Faculty of Medicine")</f>
        <v>Медицински факултет/Faculty of Medicine</v>
      </c>
      <c r="B67" s="13">
        <f ca="1">IFERROR(__xludf.DUMMYFUNCTION("""COMPUTED_VALUE"""),6)</f>
        <v>6</v>
      </c>
      <c r="C67" s="14">
        <f ca="1">IFERROR(__xludf.DUMMYFUNCTION("""COMPUTED_VALUE"""),37884)</f>
        <v>37884</v>
      </c>
      <c r="D67" s="13" t="str">
        <f ca="1">IFERROR(__xludf.DUMMYFUNCTION("""COMPUTED_VALUE"""),"Ноември/November 2020")</f>
        <v>Ноември/November 2020</v>
      </c>
    </row>
    <row r="68" spans="1:4" s="11" customFormat="1" ht="12.75" x14ac:dyDescent="0.2">
      <c r="A68" s="13" t="str">
        <f ca="1">IFERROR(__xludf.DUMMYFUNCTION("""COMPUTED_VALUE"""),"Медицински факултет/Faculty of Medicine")</f>
        <v>Медицински факултет/Faculty of Medicine</v>
      </c>
      <c r="B68" s="13">
        <f ca="1">IFERROR(__xludf.DUMMYFUNCTION("""COMPUTED_VALUE"""),4)</f>
        <v>4</v>
      </c>
      <c r="C68" s="14">
        <f ca="1">IFERROR(__xludf.DUMMYFUNCTION("""COMPUTED_VALUE"""),38829)</f>
        <v>38829</v>
      </c>
      <c r="D68" s="13" t="str">
        <f ca="1">IFERROR(__xludf.DUMMYFUNCTION("""COMPUTED_VALUE"""),"Ноември/November 2020")</f>
        <v>Ноември/November 2020</v>
      </c>
    </row>
    <row r="69" spans="1:4" s="11" customFormat="1" ht="12.75" x14ac:dyDescent="0.2">
      <c r="A69" s="13" t="str">
        <f ca="1">IFERROR(__xludf.DUMMYFUNCTION("""COMPUTED_VALUE"""),"Медицински факултет/Faculty of Medicine")</f>
        <v>Медицински факултет/Faculty of Medicine</v>
      </c>
      <c r="B69" s="13">
        <f ca="1">IFERROR(__xludf.DUMMYFUNCTION("""COMPUTED_VALUE"""),5)</f>
        <v>5</v>
      </c>
      <c r="C69" s="14">
        <f ca="1">IFERROR(__xludf.DUMMYFUNCTION("""COMPUTED_VALUE"""),38521)</f>
        <v>38521</v>
      </c>
      <c r="D69" s="13" t="str">
        <f ca="1">IFERROR(__xludf.DUMMYFUNCTION("""COMPUTED_VALUE"""),"Ноември/November 2020")</f>
        <v>Ноември/November 2020</v>
      </c>
    </row>
    <row r="71" spans="1:4" s="21" customFormat="1" ht="15.75" customHeight="1" x14ac:dyDescent="0.2">
      <c r="A71" s="18" t="s">
        <v>5</v>
      </c>
      <c r="B71" s="19"/>
      <c r="C71" s="20"/>
      <c r="D71" s="19"/>
    </row>
    <row r="72" spans="1:4" s="11" customFormat="1" ht="12.75" x14ac:dyDescent="0.2">
      <c r="A72" s="13" t="str">
        <f ca="1">IFERROR(__xludf.DUMMYFUNCTION("""COMPUTED_VALUE"""),"Медицински факултет/Faculty of Medicine")</f>
        <v>Медицински факултет/Faculty of Medicine</v>
      </c>
      <c r="B72" s="13">
        <f ca="1">IFERROR(__xludf.DUMMYFUNCTION("""COMPUTED_VALUE"""),4)</f>
        <v>4</v>
      </c>
      <c r="C72" s="14">
        <f ca="1">IFERROR(__xludf.DUMMYFUNCTION("""COMPUTED_VALUE"""),38418)</f>
        <v>38418</v>
      </c>
      <c r="D72" s="13" t="str">
        <f ca="1">IFERROR(__xludf.DUMMYFUNCTION("""COMPUTED_VALUE"""),"Декември/December 2020")</f>
        <v>Декември/December 2020</v>
      </c>
    </row>
    <row r="73" spans="1:4" s="11" customFormat="1" ht="12.75" x14ac:dyDescent="0.2">
      <c r="A73" s="13" t="str">
        <f ca="1">IFERROR(__xludf.DUMMYFUNCTION("""COMPUTED_VALUE"""),"Медицински факултет/Faculty of Medicine")</f>
        <v>Медицински факултет/Faculty of Medicine</v>
      </c>
      <c r="B73" s="13">
        <f ca="1">IFERROR(__xludf.DUMMYFUNCTION("""COMPUTED_VALUE"""),5)</f>
        <v>5</v>
      </c>
      <c r="C73" s="14">
        <f ca="1">IFERROR(__xludf.DUMMYFUNCTION("""COMPUTED_VALUE"""),38590)</f>
        <v>38590</v>
      </c>
      <c r="D73" s="13" t="str">
        <f ca="1">IFERROR(__xludf.DUMMYFUNCTION("""COMPUTED_VALUE"""),"Декември/December 2020")</f>
        <v>Декември/December 2020</v>
      </c>
    </row>
    <row r="74" spans="1:4" s="11" customFormat="1" ht="12.75" x14ac:dyDescent="0.2">
      <c r="A74" s="13" t="str">
        <f ca="1">IFERROR(__xludf.DUMMYFUNCTION("""COMPUTED_VALUE"""),"Медицински факултет/Faculty of Medicine")</f>
        <v>Медицински факултет/Faculty of Medicine</v>
      </c>
      <c r="B74" s="13">
        <f ca="1">IFERROR(__xludf.DUMMYFUNCTION("""COMPUTED_VALUE"""),5)</f>
        <v>5</v>
      </c>
      <c r="C74" s="14">
        <f ca="1">IFERROR(__xludf.DUMMYFUNCTION("""COMPUTED_VALUE"""),38467)</f>
        <v>38467</v>
      </c>
      <c r="D74" s="13" t="str">
        <f ca="1">IFERROR(__xludf.DUMMYFUNCTION("""COMPUTED_VALUE"""),"Декември/December 2020")</f>
        <v>Декември/December 2020</v>
      </c>
    </row>
    <row r="75" spans="1:4" s="11" customFormat="1" ht="12.75" x14ac:dyDescent="0.2">
      <c r="A75" s="13" t="str">
        <f ca="1">IFERROR(__xludf.DUMMYFUNCTION("""COMPUTED_VALUE"""),"Медицински факултет/Faculty of Medicine")</f>
        <v>Медицински факултет/Faculty of Medicine</v>
      </c>
      <c r="B75" s="13">
        <f ca="1">IFERROR(__xludf.DUMMYFUNCTION("""COMPUTED_VALUE"""),6)</f>
        <v>6</v>
      </c>
      <c r="C75" s="14">
        <f ca="1">IFERROR(__xludf.DUMMYFUNCTION("""COMPUTED_VALUE"""),38182)</f>
        <v>38182</v>
      </c>
      <c r="D75" s="13" t="str">
        <f ca="1">IFERROR(__xludf.DUMMYFUNCTION("""COMPUTED_VALUE"""),"Декември/December 2020")</f>
        <v>Декември/December 2020</v>
      </c>
    </row>
    <row r="76" spans="1:4" s="11" customFormat="1" ht="12.75" x14ac:dyDescent="0.2">
      <c r="A76" s="13" t="str">
        <f ca="1">IFERROR(__xludf.DUMMYFUNCTION("""COMPUTED_VALUE"""),"Медицински факултет/Faculty of Medicine")</f>
        <v>Медицински факултет/Faculty of Medicine</v>
      </c>
      <c r="B76" s="13">
        <f ca="1">IFERROR(__xludf.DUMMYFUNCTION("""COMPUTED_VALUE"""),6)</f>
        <v>6</v>
      </c>
      <c r="C76" s="14">
        <f ca="1">IFERROR(__xludf.DUMMYFUNCTION("""COMPUTED_VALUE"""),6558)</f>
        <v>6558</v>
      </c>
      <c r="D76" s="13" t="str">
        <f ca="1">IFERROR(__xludf.DUMMYFUNCTION("""COMPUTED_VALUE"""),"Декември/December 2020")</f>
        <v>Декември/December 2020</v>
      </c>
    </row>
    <row r="77" spans="1:4" s="11" customFormat="1" ht="12.75" x14ac:dyDescent="0.2">
      <c r="A77" s="13" t="str">
        <f ca="1">IFERROR(__xludf.DUMMYFUNCTION("""COMPUTED_VALUE"""),"Медицински факултет/Faculty of Medicine")</f>
        <v>Медицински факултет/Faculty of Medicine</v>
      </c>
      <c r="B77" s="13">
        <f ca="1">IFERROR(__xludf.DUMMYFUNCTION("""COMPUTED_VALUE"""),6)</f>
        <v>6</v>
      </c>
      <c r="C77" s="14">
        <f ca="1">IFERROR(__xludf.DUMMYFUNCTION("""COMPUTED_VALUE"""),38230)</f>
        <v>38230</v>
      </c>
      <c r="D77" s="13" t="str">
        <f ca="1">IFERROR(__xludf.DUMMYFUNCTION("""COMPUTED_VALUE"""),"Декември/December 2020")</f>
        <v>Декември/December 2020</v>
      </c>
    </row>
    <row r="78" spans="1:4" s="11" customFormat="1" ht="12.75" x14ac:dyDescent="0.2">
      <c r="A78" s="13" t="str">
        <f ca="1">IFERROR(__xludf.DUMMYFUNCTION("""COMPUTED_VALUE"""),"Медицински факултет/Faculty of Medicine")</f>
        <v>Медицински факултет/Faculty of Medicine</v>
      </c>
      <c r="B78" s="13">
        <f ca="1">IFERROR(__xludf.DUMMYFUNCTION("""COMPUTED_VALUE"""),6)</f>
        <v>6</v>
      </c>
      <c r="C78" s="14">
        <f ca="1">IFERROR(__xludf.DUMMYFUNCTION("""COMPUTED_VALUE"""),38215)</f>
        <v>38215</v>
      </c>
      <c r="D78" s="13" t="str">
        <f ca="1">IFERROR(__xludf.DUMMYFUNCTION("""COMPUTED_VALUE"""),"Декември/December 2020")</f>
        <v>Декември/December 2020</v>
      </c>
    </row>
    <row r="79" spans="1:4" s="11" customFormat="1" ht="12.75" x14ac:dyDescent="0.2">
      <c r="A79" s="13" t="str">
        <f ca="1">IFERROR(__xludf.DUMMYFUNCTION("""COMPUTED_VALUE"""),"Медицински факултет/Faculty of Medicine")</f>
        <v>Медицински факултет/Faculty of Medicine</v>
      </c>
      <c r="B79" s="13">
        <f ca="1">IFERROR(__xludf.DUMMYFUNCTION("""COMPUTED_VALUE"""),4)</f>
        <v>4</v>
      </c>
      <c r="C79" s="14">
        <f ca="1">IFERROR(__xludf.DUMMYFUNCTION("""COMPUTED_VALUE"""),38826)</f>
        <v>38826</v>
      </c>
      <c r="D79" s="13" t="str">
        <f ca="1">IFERROR(__xludf.DUMMYFUNCTION("""COMPUTED_VALUE"""),"Декември/December 2020")</f>
        <v>Декември/December 2020</v>
      </c>
    </row>
    <row r="80" spans="1:4" s="11" customFormat="1" ht="12.75" x14ac:dyDescent="0.2">
      <c r="A80" s="13" t="str">
        <f ca="1">IFERROR(__xludf.DUMMYFUNCTION("""COMPUTED_VALUE"""),"Медицински факултет/Faculty of Medicine")</f>
        <v>Медицински факултет/Faculty of Medicine</v>
      </c>
      <c r="B80" s="13">
        <f ca="1">IFERROR(__xludf.DUMMYFUNCTION("""COMPUTED_VALUE"""),4)</f>
        <v>4</v>
      </c>
      <c r="C80" s="14">
        <f ca="1">IFERROR(__xludf.DUMMYFUNCTION("""COMPUTED_VALUE"""),38753)</f>
        <v>38753</v>
      </c>
      <c r="D80" s="13" t="str">
        <f ca="1">IFERROR(__xludf.DUMMYFUNCTION("""COMPUTED_VALUE"""),"Декември/December 2020")</f>
        <v>Декември/December 2020</v>
      </c>
    </row>
    <row r="81" spans="1:4" s="11" customFormat="1" ht="12.75" x14ac:dyDescent="0.2">
      <c r="A81" s="13" t="str">
        <f ca="1">IFERROR(__xludf.DUMMYFUNCTION("""COMPUTED_VALUE"""),"Медицински факултет/Faculty of Medicine")</f>
        <v>Медицински факултет/Faculty of Medicine</v>
      </c>
      <c r="B81" s="13">
        <f ca="1">IFERROR(__xludf.DUMMYFUNCTION("""COMPUTED_VALUE"""),2)</f>
        <v>2</v>
      </c>
      <c r="C81" s="14">
        <f ca="1">IFERROR(__xludf.DUMMYFUNCTION("""COMPUTED_VALUE"""),39040)</f>
        <v>39040</v>
      </c>
      <c r="D81" s="13" t="str">
        <f ca="1">IFERROR(__xludf.DUMMYFUNCTION("""COMPUTED_VALUE"""),"Декември/December 2020")</f>
        <v>Декември/December 2020</v>
      </c>
    </row>
    <row r="82" spans="1:4" s="11" customFormat="1" ht="12.75" x14ac:dyDescent="0.2">
      <c r="A82" s="13" t="str">
        <f ca="1">IFERROR(__xludf.DUMMYFUNCTION("""COMPUTED_VALUE"""),"Медицински факултет/Faculty of Medicine")</f>
        <v>Медицински факултет/Faculty of Medicine</v>
      </c>
      <c r="B82" s="13">
        <f ca="1">IFERROR(__xludf.DUMMYFUNCTION("""COMPUTED_VALUE"""),4)</f>
        <v>4</v>
      </c>
      <c r="C82" s="14">
        <f ca="1">IFERROR(__xludf.DUMMYFUNCTION("""COMPUTED_VALUE"""),38823)</f>
        <v>38823</v>
      </c>
      <c r="D82" s="13" t="str">
        <f ca="1">IFERROR(__xludf.DUMMYFUNCTION("""COMPUTED_VALUE"""),"Декември/December 2020")</f>
        <v>Декември/December 2020</v>
      </c>
    </row>
    <row r="83" spans="1:4" s="11" customFormat="1" ht="12.75" x14ac:dyDescent="0.2">
      <c r="A83" s="13" t="str">
        <f ca="1">IFERROR(__xludf.DUMMYFUNCTION("""COMPUTED_VALUE"""),"Медицински факултет/Faculty of Medicine")</f>
        <v>Медицински факултет/Faculty of Medicine</v>
      </c>
      <c r="B83" s="13">
        <f ca="1">IFERROR(__xludf.DUMMYFUNCTION("""COMPUTED_VALUE"""),5)</f>
        <v>5</v>
      </c>
      <c r="C83" s="14">
        <f ca="1">IFERROR(__xludf.DUMMYFUNCTION("""COMPUTED_VALUE"""),38641)</f>
        <v>38641</v>
      </c>
      <c r="D83" s="13" t="str">
        <f ca="1">IFERROR(__xludf.DUMMYFUNCTION("""COMPUTED_VALUE"""),"Декември/December 2020")</f>
        <v>Декември/December 2020</v>
      </c>
    </row>
    <row r="84" spans="1:4" s="11" customFormat="1" ht="12.75" x14ac:dyDescent="0.2">
      <c r="A84" s="13" t="str">
        <f ca="1">IFERROR(__xludf.DUMMYFUNCTION("""COMPUTED_VALUE"""),"Медицински факултет/Faculty of Medicine")</f>
        <v>Медицински факултет/Faculty of Medicine</v>
      </c>
      <c r="B84" s="13">
        <f ca="1">IFERROR(__xludf.DUMMYFUNCTION("""COMPUTED_VALUE"""),6)</f>
        <v>6</v>
      </c>
      <c r="C84" s="14">
        <f ca="1">IFERROR(__xludf.DUMMYFUNCTION("""COMPUTED_VALUE"""),6710)</f>
        <v>6710</v>
      </c>
      <c r="D84" s="13" t="str">
        <f ca="1">IFERROR(__xludf.DUMMYFUNCTION("""COMPUTED_VALUE"""),"Декември/December 2020")</f>
        <v>Декември/December 2020</v>
      </c>
    </row>
    <row r="85" spans="1:4" s="11" customFormat="1" ht="12.75" x14ac:dyDescent="0.2">
      <c r="A85" s="13" t="str">
        <f ca="1">IFERROR(__xludf.DUMMYFUNCTION("""COMPUTED_VALUE"""),"Медицински факултет/Faculty of Medicine")</f>
        <v>Медицински факултет/Faculty of Medicine</v>
      </c>
      <c r="B85" s="13">
        <f ca="1">IFERROR(__xludf.DUMMYFUNCTION("""COMPUTED_VALUE"""),5)</f>
        <v>5</v>
      </c>
      <c r="C85" s="14">
        <f ca="1">IFERROR(__xludf.DUMMYFUNCTION("""COMPUTED_VALUE"""),38536)</f>
        <v>38536</v>
      </c>
      <c r="D85" s="13" t="str">
        <f ca="1">IFERROR(__xludf.DUMMYFUNCTION("""COMPUTED_VALUE"""),"Декември/December 2020")</f>
        <v>Декември/December 2020</v>
      </c>
    </row>
    <row r="86" spans="1:4" s="11" customFormat="1" ht="12.75" x14ac:dyDescent="0.2">
      <c r="A86" s="13" t="str">
        <f ca="1">IFERROR(__xludf.DUMMYFUNCTION("""COMPUTED_VALUE"""),"Медицински факултет/Faculty of Medicine")</f>
        <v>Медицински факултет/Faculty of Medicine</v>
      </c>
      <c r="B86" s="13">
        <f ca="1">IFERROR(__xludf.DUMMYFUNCTION("""COMPUTED_VALUE"""),4)</f>
        <v>4</v>
      </c>
      <c r="C86" s="14">
        <f ca="1">IFERROR(__xludf.DUMMYFUNCTION("""COMPUTED_VALUE"""),38785)</f>
        <v>38785</v>
      </c>
      <c r="D86" s="13" t="str">
        <f ca="1">IFERROR(__xludf.DUMMYFUNCTION("""COMPUTED_VALUE"""),"Декември/December 2020")</f>
        <v>Декември/December 2020</v>
      </c>
    </row>
    <row r="87" spans="1:4" s="11" customFormat="1" ht="12.75" x14ac:dyDescent="0.2">
      <c r="A87" s="13" t="str">
        <f ca="1">IFERROR(__xludf.DUMMYFUNCTION("""COMPUTED_VALUE"""),"Медицински факултет/Faculty of Medicine")</f>
        <v>Медицински факултет/Faculty of Medicine</v>
      </c>
      <c r="B87" s="13">
        <f ca="1">IFERROR(__xludf.DUMMYFUNCTION("""COMPUTED_VALUE"""),6)</f>
        <v>6</v>
      </c>
      <c r="C87" s="14">
        <f ca="1">IFERROR(__xludf.DUMMYFUNCTION("""COMPUTED_VALUE"""),38210)</f>
        <v>38210</v>
      </c>
      <c r="D87" s="13" t="str">
        <f ca="1">IFERROR(__xludf.DUMMYFUNCTION("""COMPUTED_VALUE"""),"Декември/December 2020")</f>
        <v>Декември/December 2020</v>
      </c>
    </row>
    <row r="88" spans="1:4" s="11" customFormat="1" ht="12.75" x14ac:dyDescent="0.2">
      <c r="A88" s="13" t="str">
        <f ca="1">IFERROR(__xludf.DUMMYFUNCTION("""COMPUTED_VALUE"""),"Медицински факултет/Faculty of Medicine")</f>
        <v>Медицински факултет/Faculty of Medicine</v>
      </c>
      <c r="B88" s="13">
        <f ca="1">IFERROR(__xludf.DUMMYFUNCTION("""COMPUTED_VALUE"""),4)</f>
        <v>4</v>
      </c>
      <c r="C88" s="14">
        <f ca="1">IFERROR(__xludf.DUMMYFUNCTION("""COMPUTED_VALUE"""),38776)</f>
        <v>38776</v>
      </c>
      <c r="D88" s="13" t="str">
        <f ca="1">IFERROR(__xludf.DUMMYFUNCTION("""COMPUTED_VALUE"""),"Декември/December 2020")</f>
        <v>Декември/December 2020</v>
      </c>
    </row>
    <row r="89" spans="1:4" s="11" customFormat="1" ht="12.75" x14ac:dyDescent="0.2">
      <c r="A89" s="13" t="str">
        <f ca="1">IFERROR(__xludf.DUMMYFUNCTION("""COMPUTED_VALUE"""),"Медицински факултет/Faculty of Medicine")</f>
        <v>Медицински факултет/Faculty of Medicine</v>
      </c>
      <c r="B89" s="13">
        <f ca="1">IFERROR(__xludf.DUMMYFUNCTION("""COMPUTED_VALUE"""),5)</f>
        <v>5</v>
      </c>
      <c r="C89" s="14">
        <f ca="1">IFERROR(__xludf.DUMMYFUNCTION("""COMPUTED_VALUE"""),38680)</f>
        <v>38680</v>
      </c>
      <c r="D89" s="13" t="str">
        <f ca="1">IFERROR(__xludf.DUMMYFUNCTION("""COMPUTED_VALUE"""),"Декември/December 2020")</f>
        <v>Декември/December 2020</v>
      </c>
    </row>
    <row r="90" spans="1:4" s="11" customFormat="1" ht="12.75" x14ac:dyDescent="0.2">
      <c r="A90" s="13" t="str">
        <f ca="1">IFERROR(__xludf.DUMMYFUNCTION("""COMPUTED_VALUE"""),"Медицински факултет/Faculty of Medicine")</f>
        <v>Медицински факултет/Faculty of Medicine</v>
      </c>
      <c r="B90" s="13">
        <f ca="1">IFERROR(__xludf.DUMMYFUNCTION("""COMPUTED_VALUE"""),5)</f>
        <v>5</v>
      </c>
      <c r="C90" s="14">
        <f ca="1">IFERROR(__xludf.DUMMYFUNCTION("""COMPUTED_VALUE"""),38460)</f>
        <v>38460</v>
      </c>
      <c r="D90" s="13" t="str">
        <f ca="1">IFERROR(__xludf.DUMMYFUNCTION("""COMPUTED_VALUE"""),"Декември/December 2020")</f>
        <v>Декември/December 2020</v>
      </c>
    </row>
    <row r="91" spans="1:4" s="11" customFormat="1" ht="12.75" x14ac:dyDescent="0.2">
      <c r="A91" s="13" t="str">
        <f ca="1">IFERROR(__xludf.DUMMYFUNCTION("""COMPUTED_VALUE"""),"Медицински факултет/Faculty of Medicine")</f>
        <v>Медицински факултет/Faculty of Medicine</v>
      </c>
      <c r="B91" s="13">
        <f ca="1">IFERROR(__xludf.DUMMYFUNCTION("""COMPUTED_VALUE"""),6)</f>
        <v>6</v>
      </c>
      <c r="C91" s="14">
        <f ca="1">IFERROR(__xludf.DUMMYFUNCTION("""COMPUTED_VALUE"""),38170)</f>
        <v>38170</v>
      </c>
      <c r="D91" s="13" t="str">
        <f ca="1">IFERROR(__xludf.DUMMYFUNCTION("""COMPUTED_VALUE"""),"Декември/December 2020")</f>
        <v>Декември/December 2020</v>
      </c>
    </row>
    <row r="92" spans="1:4" s="11" customFormat="1" ht="12.75" x14ac:dyDescent="0.2">
      <c r="A92" s="13" t="str">
        <f ca="1">IFERROR(__xludf.DUMMYFUNCTION("""COMPUTED_VALUE"""),"Медицински факултет/Faculty of Medicine")</f>
        <v>Медицински факултет/Faculty of Medicine</v>
      </c>
      <c r="B92" s="13">
        <f ca="1">IFERROR(__xludf.DUMMYFUNCTION("""COMPUTED_VALUE"""),6)</f>
        <v>6</v>
      </c>
      <c r="C92" s="14">
        <f ca="1">IFERROR(__xludf.DUMMYFUNCTION("""COMPUTED_VALUE"""),38137)</f>
        <v>38137</v>
      </c>
      <c r="D92" s="13" t="str">
        <f ca="1">IFERROR(__xludf.DUMMYFUNCTION("""COMPUTED_VALUE"""),"Декември/December 2020")</f>
        <v>Декември/December 2020</v>
      </c>
    </row>
    <row r="93" spans="1:4" s="11" customFormat="1" ht="12.75" x14ac:dyDescent="0.2">
      <c r="A93" s="13" t="str">
        <f ca="1">IFERROR(__xludf.DUMMYFUNCTION("""COMPUTED_VALUE"""),"Медицински факултет/Faculty of Medicine")</f>
        <v>Медицински факултет/Faculty of Medicine</v>
      </c>
      <c r="B93" s="13">
        <f ca="1">IFERROR(__xludf.DUMMYFUNCTION("""COMPUTED_VALUE"""),5)</f>
        <v>5</v>
      </c>
      <c r="C93" s="14">
        <f ca="1">IFERROR(__xludf.DUMMYFUNCTION("""COMPUTED_VALUE"""),38385)</f>
        <v>38385</v>
      </c>
      <c r="D93" s="13" t="str">
        <f ca="1">IFERROR(__xludf.DUMMYFUNCTION("""COMPUTED_VALUE"""),"Декември/December 2020")</f>
        <v>Декември/December 2020</v>
      </c>
    </row>
    <row r="94" spans="1:4" s="11" customFormat="1" ht="12.75" x14ac:dyDescent="0.2">
      <c r="A94" s="13" t="str">
        <f ca="1">IFERROR(__xludf.DUMMYFUNCTION("""COMPUTED_VALUE"""),"Медицински факултет/Faculty of Medicine")</f>
        <v>Медицински факултет/Faculty of Medicine</v>
      </c>
      <c r="B94" s="13">
        <f ca="1">IFERROR(__xludf.DUMMYFUNCTION("""COMPUTED_VALUE"""),4)</f>
        <v>4</v>
      </c>
      <c r="C94" s="14">
        <f ca="1">IFERROR(__xludf.DUMMYFUNCTION("""COMPUTED_VALUE"""),38789)</f>
        <v>38789</v>
      </c>
      <c r="D94" s="13" t="str">
        <f ca="1">IFERROR(__xludf.DUMMYFUNCTION("""COMPUTED_VALUE"""),"Декември/December 2020")</f>
        <v>Декември/December 2020</v>
      </c>
    </row>
    <row r="95" spans="1:4" s="11" customFormat="1" ht="12.75" x14ac:dyDescent="0.2">
      <c r="A95" s="13" t="str">
        <f ca="1">IFERROR(__xludf.DUMMYFUNCTION("""COMPUTED_VALUE"""),"Медицински факултет/Faculty of Medicine")</f>
        <v>Медицински факултет/Faculty of Medicine</v>
      </c>
      <c r="B95" s="13">
        <f ca="1">IFERROR(__xludf.DUMMYFUNCTION("""COMPUTED_VALUE"""),4)</f>
        <v>4</v>
      </c>
      <c r="C95" s="14">
        <f ca="1">IFERROR(__xludf.DUMMYFUNCTION("""COMPUTED_VALUE"""),38847)</f>
        <v>38847</v>
      </c>
      <c r="D95" s="13" t="str">
        <f ca="1">IFERROR(__xludf.DUMMYFUNCTION("""COMPUTED_VALUE"""),"Декември/December 2020")</f>
        <v>Декември/December 2020</v>
      </c>
    </row>
    <row r="96" spans="1:4" s="11" customFormat="1" ht="12.75" x14ac:dyDescent="0.2">
      <c r="A96" s="13" t="str">
        <f ca="1">IFERROR(__xludf.DUMMYFUNCTION("""COMPUTED_VALUE"""),"Медицински факултет/Faculty of Medicine")</f>
        <v>Медицински факултет/Faculty of Medicine</v>
      </c>
      <c r="B96" s="13">
        <f ca="1">IFERROR(__xludf.DUMMYFUNCTION("""COMPUTED_VALUE"""),4)</f>
        <v>4</v>
      </c>
      <c r="C96" s="14">
        <f ca="1">IFERROR(__xludf.DUMMYFUNCTION("""COMPUTED_VALUE"""),38865)</f>
        <v>38865</v>
      </c>
      <c r="D96" s="13" t="str">
        <f ca="1">IFERROR(__xludf.DUMMYFUNCTION("""COMPUTED_VALUE"""),"Декември/December 2020")</f>
        <v>Декември/December 2020</v>
      </c>
    </row>
    <row r="97" spans="1:4" s="11" customFormat="1" ht="12.75" x14ac:dyDescent="0.2">
      <c r="A97" s="13" t="str">
        <f ca="1">IFERROR(__xludf.DUMMYFUNCTION("""COMPUTED_VALUE"""),"Медицински факултет/Faculty of Medicine")</f>
        <v>Медицински факултет/Faculty of Medicine</v>
      </c>
      <c r="B97" s="13">
        <f ca="1">IFERROR(__xludf.DUMMYFUNCTION("""COMPUTED_VALUE"""),4)</f>
        <v>4</v>
      </c>
      <c r="C97" s="14">
        <f ca="1">IFERROR(__xludf.DUMMYFUNCTION("""COMPUTED_VALUE"""),38791)</f>
        <v>38791</v>
      </c>
      <c r="D97" s="13" t="str">
        <f ca="1">IFERROR(__xludf.DUMMYFUNCTION("""COMPUTED_VALUE"""),"Декември/December 2020")</f>
        <v>Декември/December 2020</v>
      </c>
    </row>
    <row r="98" spans="1:4" s="11" customFormat="1" ht="12.75" x14ac:dyDescent="0.2">
      <c r="A98" s="13" t="str">
        <f ca="1">IFERROR(__xludf.DUMMYFUNCTION("""COMPUTED_VALUE"""),"Медицински факултет/Faculty of Medicine")</f>
        <v>Медицински факултет/Faculty of Medicine</v>
      </c>
      <c r="B98" s="13">
        <f ca="1">IFERROR(__xludf.DUMMYFUNCTION("""COMPUTED_VALUE"""),6)</f>
        <v>6</v>
      </c>
      <c r="C98" s="14">
        <f ca="1">IFERROR(__xludf.DUMMYFUNCTION("""COMPUTED_VALUE"""),38333)</f>
        <v>38333</v>
      </c>
      <c r="D98" s="13" t="str">
        <f ca="1">IFERROR(__xludf.DUMMYFUNCTION("""COMPUTED_VALUE"""),"Декември/December 2020")</f>
        <v>Декември/December 2020</v>
      </c>
    </row>
    <row r="99" spans="1:4" s="11" customFormat="1" ht="12.75" x14ac:dyDescent="0.2">
      <c r="A99" s="13" t="str">
        <f ca="1">IFERROR(__xludf.DUMMYFUNCTION("""COMPUTED_VALUE"""),"Медицински факултет/Faculty of Medicine")</f>
        <v>Медицински факултет/Faculty of Medicine</v>
      </c>
      <c r="B99" s="13">
        <f ca="1">IFERROR(__xludf.DUMMYFUNCTION("""COMPUTED_VALUE"""),4)</f>
        <v>4</v>
      </c>
      <c r="C99" s="14">
        <f ca="1">IFERROR(__xludf.DUMMYFUNCTION("""COMPUTED_VALUE"""),39133)</f>
        <v>39133</v>
      </c>
      <c r="D99" s="13" t="str">
        <f ca="1">IFERROR(__xludf.DUMMYFUNCTION("""COMPUTED_VALUE"""),"Декември/December 2020")</f>
        <v>Декември/December 2020</v>
      </c>
    </row>
    <row r="100" spans="1:4" s="11" customFormat="1" ht="12.75" x14ac:dyDescent="0.2">
      <c r="A100" s="13" t="str">
        <f ca="1">IFERROR(__xludf.DUMMYFUNCTION("""COMPUTED_VALUE"""),"Медицински факултет/Faculty of Medicine")</f>
        <v>Медицински факултет/Faculty of Medicine</v>
      </c>
      <c r="B100" s="13">
        <f ca="1">IFERROR(__xludf.DUMMYFUNCTION("""COMPUTED_VALUE"""),5)</f>
        <v>5</v>
      </c>
      <c r="C100" s="14">
        <f ca="1">IFERROR(__xludf.DUMMYFUNCTION("""COMPUTED_VALUE"""),38213)</f>
        <v>38213</v>
      </c>
      <c r="D100" s="13" t="str">
        <f ca="1">IFERROR(__xludf.DUMMYFUNCTION("""COMPUTED_VALUE"""),"Декември/December 2020")</f>
        <v>Декември/December 2020</v>
      </c>
    </row>
    <row r="101" spans="1:4" s="11" customFormat="1" ht="12.75" x14ac:dyDescent="0.2">
      <c r="A101" s="13" t="str">
        <f ca="1">IFERROR(__xludf.DUMMYFUNCTION("""COMPUTED_VALUE"""),"Медицински факултет/Faculty of Medicine")</f>
        <v>Медицински факултет/Faculty of Medicine</v>
      </c>
      <c r="B101" s="13">
        <f ca="1">IFERROR(__xludf.DUMMYFUNCTION("""COMPUTED_VALUE"""),6)</f>
        <v>6</v>
      </c>
      <c r="C101" s="14">
        <f ca="1">IFERROR(__xludf.DUMMYFUNCTION("""COMPUTED_VALUE"""),38214)</f>
        <v>38214</v>
      </c>
      <c r="D101" s="13" t="str">
        <f ca="1">IFERROR(__xludf.DUMMYFUNCTION("""COMPUTED_VALUE"""),"Декември/December 2020")</f>
        <v>Декември/December 2020</v>
      </c>
    </row>
    <row r="102" spans="1:4" s="17" customFormat="1" ht="12.75" x14ac:dyDescent="0.2">
      <c r="A102" s="15" t="str">
        <f ca="1">IFERROR(__xludf.DUMMYFUNCTION("""COMPUTED_VALUE"""),"Медицински факултет/Faculty of Medicine")</f>
        <v>Медицински факултет/Faculty of Medicine</v>
      </c>
      <c r="B102" s="15">
        <f ca="1">IFERROR(__xludf.DUMMYFUNCTION("""COMPUTED_VALUE"""),6)</f>
        <v>6</v>
      </c>
      <c r="C102" s="16">
        <f ca="1">IFERROR(__xludf.DUMMYFUNCTION("""COMPUTED_VALUE"""),38125)</f>
        <v>38125</v>
      </c>
      <c r="D102" s="15" t="str">
        <f ca="1">IFERROR(__xludf.DUMMYFUNCTION("""COMPUTED_VALUE"""),"Декември/December 2020")</f>
        <v>Декември/December 2020</v>
      </c>
    </row>
    <row r="103" spans="1:4" s="11" customFormat="1" ht="12.75" x14ac:dyDescent="0.2">
      <c r="A103" s="13" t="str">
        <f ca="1">IFERROR(__xludf.DUMMYFUNCTION("""COMPUTED_VALUE"""),"Медицински факултет/Faculty of Medicine")</f>
        <v>Медицински факултет/Faculty of Medicine</v>
      </c>
      <c r="B103" s="13">
        <f ca="1">IFERROR(__xludf.DUMMYFUNCTION("""COMPUTED_VALUE"""),6)</f>
        <v>6</v>
      </c>
      <c r="C103" s="14">
        <f ca="1">IFERROR(__xludf.DUMMYFUNCTION("""COMPUTED_VALUE"""),38070)</f>
        <v>38070</v>
      </c>
      <c r="D103" s="13" t="str">
        <f ca="1">IFERROR(__xludf.DUMMYFUNCTION("""COMPUTED_VALUE"""),"Декември/December 2020")</f>
        <v>Декември/December 2020</v>
      </c>
    </row>
    <row r="104" spans="1:4" s="11" customFormat="1" ht="12.75" x14ac:dyDescent="0.2">
      <c r="A104" s="13" t="str">
        <f ca="1">IFERROR(__xludf.DUMMYFUNCTION("""COMPUTED_VALUE"""),"Медицински факултет/Faculty of Medicine")</f>
        <v>Медицински факултет/Faculty of Medicine</v>
      </c>
      <c r="B104" s="13">
        <f ca="1">IFERROR(__xludf.DUMMYFUNCTION("""COMPUTED_VALUE"""),6)</f>
        <v>6</v>
      </c>
      <c r="C104" s="14">
        <f ca="1">IFERROR(__xludf.DUMMYFUNCTION("""COMPUTED_VALUE"""),38080)</f>
        <v>38080</v>
      </c>
      <c r="D104" s="13" t="str">
        <f ca="1">IFERROR(__xludf.DUMMYFUNCTION("""COMPUTED_VALUE"""),"Декември/December 2020")</f>
        <v>Декември/December 2020</v>
      </c>
    </row>
    <row r="105" spans="1:4" s="11" customFormat="1" ht="12.75" x14ac:dyDescent="0.2">
      <c r="A105" s="13" t="str">
        <f ca="1">IFERROR(__xludf.DUMMYFUNCTION("""COMPUTED_VALUE"""),"Медицински факултет/Faculty of Medicine")</f>
        <v>Медицински факултет/Faculty of Medicine</v>
      </c>
      <c r="B105" s="13">
        <f ca="1">IFERROR(__xludf.DUMMYFUNCTION("""COMPUTED_VALUE"""),4)</f>
        <v>4</v>
      </c>
      <c r="C105" s="14">
        <f ca="1">IFERROR(__xludf.DUMMYFUNCTION("""COMPUTED_VALUE"""),38880)</f>
        <v>38880</v>
      </c>
      <c r="D105" s="13" t="str">
        <f ca="1">IFERROR(__xludf.DUMMYFUNCTION("""COMPUTED_VALUE"""),"Декември/December 2020")</f>
        <v>Декември/December 2020</v>
      </c>
    </row>
    <row r="106" spans="1:4" s="11" customFormat="1" ht="12.75" x14ac:dyDescent="0.2">
      <c r="A106" s="13" t="str">
        <f ca="1">IFERROR(__xludf.DUMMYFUNCTION("""COMPUTED_VALUE"""),"Медицински факултет/Faculty of Medicine")</f>
        <v>Медицински факултет/Faculty of Medicine</v>
      </c>
      <c r="B106" s="13">
        <f ca="1">IFERROR(__xludf.DUMMYFUNCTION("""COMPUTED_VALUE"""),6)</f>
        <v>6</v>
      </c>
      <c r="C106" s="14">
        <f ca="1">IFERROR(__xludf.DUMMYFUNCTION("""COMPUTED_VALUE"""),38079)</f>
        <v>38079</v>
      </c>
      <c r="D106" s="13" t="str">
        <f ca="1">IFERROR(__xludf.DUMMYFUNCTION("""COMPUTED_VALUE"""),"Декември/December 2020")</f>
        <v>Декември/December 2020</v>
      </c>
    </row>
    <row r="107" spans="1:4" s="11" customFormat="1" ht="12.75" x14ac:dyDescent="0.2">
      <c r="A107" s="13" t="str">
        <f ca="1">IFERROR(__xludf.DUMMYFUNCTION("""COMPUTED_VALUE"""),"Медицински факултет/Faculty of Medicine")</f>
        <v>Медицински факултет/Faculty of Medicine</v>
      </c>
      <c r="B107" s="13">
        <f ca="1">IFERROR(__xludf.DUMMYFUNCTION("""COMPUTED_VALUE"""),6)</f>
        <v>6</v>
      </c>
      <c r="C107" s="14">
        <f ca="1">IFERROR(__xludf.DUMMYFUNCTION("""COMPUTED_VALUE"""),38683)</f>
        <v>38683</v>
      </c>
      <c r="D107" s="13" t="str">
        <f ca="1">IFERROR(__xludf.DUMMYFUNCTION("""COMPUTED_VALUE"""),"Декември/December 2020")</f>
        <v>Декември/December 2020</v>
      </c>
    </row>
    <row r="108" spans="1:4" s="11" customFormat="1" ht="12.75" x14ac:dyDescent="0.2">
      <c r="A108" s="13" t="str">
        <f ca="1">IFERROR(__xludf.DUMMYFUNCTION("""COMPUTED_VALUE"""),"Медицински факултет/Faculty of Medicine")</f>
        <v>Медицински факултет/Faculty of Medicine</v>
      </c>
      <c r="B108" s="13">
        <f ca="1">IFERROR(__xludf.DUMMYFUNCTION("""COMPUTED_VALUE"""),4)</f>
        <v>4</v>
      </c>
      <c r="C108" s="14">
        <f ca="1">IFERROR(__xludf.DUMMYFUNCTION("""COMPUTED_VALUE"""),38822)</f>
        <v>38822</v>
      </c>
      <c r="D108" s="13" t="str">
        <f ca="1">IFERROR(__xludf.DUMMYFUNCTION("""COMPUTED_VALUE"""),"Декември/December 2020")</f>
        <v>Декември/December 2020</v>
      </c>
    </row>
    <row r="109" spans="1:4" s="11" customFormat="1" ht="12.75" x14ac:dyDescent="0.2">
      <c r="A109" s="13" t="str">
        <f ca="1">IFERROR(__xludf.DUMMYFUNCTION("""COMPUTED_VALUE"""),"Медицински факултет/Faculty of Medicine")</f>
        <v>Медицински факултет/Faculty of Medicine</v>
      </c>
      <c r="B109" s="13">
        <f ca="1">IFERROR(__xludf.DUMMYFUNCTION("""COMPUTED_VALUE"""),3)</f>
        <v>3</v>
      </c>
      <c r="C109" s="14">
        <f ca="1">IFERROR(__xludf.DUMMYFUNCTION("""COMPUTED_VALUE"""),39049)</f>
        <v>39049</v>
      </c>
      <c r="D109" s="13" t="str">
        <f ca="1">IFERROR(__xludf.DUMMYFUNCTION("""COMPUTED_VALUE"""),"Декември/December 2020")</f>
        <v>Декември/December 2020</v>
      </c>
    </row>
    <row r="110" spans="1:4" s="11" customFormat="1" ht="12.75" x14ac:dyDescent="0.2">
      <c r="A110" s="13" t="str">
        <f ca="1">IFERROR(__xludf.DUMMYFUNCTION("""COMPUTED_VALUE"""),"Медицински факултет/Faculty of Medicine")</f>
        <v>Медицински факултет/Faculty of Medicine</v>
      </c>
      <c r="B110" s="13">
        <f ca="1">IFERROR(__xludf.DUMMYFUNCTION("""COMPUTED_VALUE"""),4)</f>
        <v>4</v>
      </c>
      <c r="C110" s="14">
        <f ca="1">IFERROR(__xludf.DUMMYFUNCTION("""COMPUTED_VALUE"""),38736)</f>
        <v>38736</v>
      </c>
      <c r="D110" s="13" t="str">
        <f ca="1">IFERROR(__xludf.DUMMYFUNCTION("""COMPUTED_VALUE"""),"Декември/December 2020")</f>
        <v>Декември/December 2020</v>
      </c>
    </row>
    <row r="111" spans="1:4" s="11" customFormat="1" ht="12.75" x14ac:dyDescent="0.2">
      <c r="A111" s="13" t="str">
        <f ca="1">IFERROR(__xludf.DUMMYFUNCTION("""COMPUTED_VALUE"""),"Медицински факултет/Faculty of Medicine")</f>
        <v>Медицински факултет/Faculty of Medicine</v>
      </c>
      <c r="B111" s="13">
        <f ca="1">IFERROR(__xludf.DUMMYFUNCTION("""COMPUTED_VALUE"""),6)</f>
        <v>6</v>
      </c>
      <c r="C111" s="14">
        <f ca="1">IFERROR(__xludf.DUMMYFUNCTION("""COMPUTED_VALUE"""),38109)</f>
        <v>38109</v>
      </c>
      <c r="D111" s="13" t="str">
        <f ca="1">IFERROR(__xludf.DUMMYFUNCTION("""COMPUTED_VALUE"""),"Декември/December 2020")</f>
        <v>Декември/December 2020</v>
      </c>
    </row>
    <row r="112" spans="1:4" s="11" customFormat="1" ht="12.75" x14ac:dyDescent="0.2">
      <c r="A112" s="13" t="str">
        <f ca="1">IFERROR(__xludf.DUMMYFUNCTION("""COMPUTED_VALUE"""),"Медицински факултет/Faculty of Medicine")</f>
        <v>Медицински факултет/Faculty of Medicine</v>
      </c>
      <c r="B112" s="13">
        <f ca="1">IFERROR(__xludf.DUMMYFUNCTION("""COMPUTED_VALUE"""),6)</f>
        <v>6</v>
      </c>
      <c r="C112" s="14">
        <f ca="1">IFERROR(__xludf.DUMMYFUNCTION("""COMPUTED_VALUE"""),37799)</f>
        <v>37799</v>
      </c>
      <c r="D112" s="13" t="str">
        <f ca="1">IFERROR(__xludf.DUMMYFUNCTION("""COMPUTED_VALUE"""),"Декември/December 2020")</f>
        <v>Декември/December 2020</v>
      </c>
    </row>
    <row r="113" spans="1:4" s="11" customFormat="1" ht="12.75" x14ac:dyDescent="0.2">
      <c r="A113" s="13" t="str">
        <f ca="1">IFERROR(__xludf.DUMMYFUNCTION("""COMPUTED_VALUE"""),"Медицински факултет/Faculty of Medicine")</f>
        <v>Медицински факултет/Faculty of Medicine</v>
      </c>
      <c r="B113" s="13">
        <f ca="1">IFERROR(__xludf.DUMMYFUNCTION("""COMPUTED_VALUE"""),5)</f>
        <v>5</v>
      </c>
      <c r="C113" s="14">
        <f ca="1">IFERROR(__xludf.DUMMYFUNCTION("""COMPUTED_VALUE"""),38379)</f>
        <v>38379</v>
      </c>
      <c r="D113" s="13" t="str">
        <f ca="1">IFERROR(__xludf.DUMMYFUNCTION("""COMPUTED_VALUE"""),"Декември/December 2020")</f>
        <v>Декември/December 2020</v>
      </c>
    </row>
    <row r="114" spans="1:4" s="11" customFormat="1" ht="12.75" x14ac:dyDescent="0.2">
      <c r="A114" s="13" t="str">
        <f ca="1">IFERROR(__xludf.DUMMYFUNCTION("""COMPUTED_VALUE"""),"Медицински факултет/Faculty of Medicine")</f>
        <v>Медицински факултет/Faculty of Medicine</v>
      </c>
      <c r="B114" s="13">
        <f ca="1">IFERROR(__xludf.DUMMYFUNCTION("""COMPUTED_VALUE"""),4)</f>
        <v>4</v>
      </c>
      <c r="C114" s="14">
        <f ca="1">IFERROR(__xludf.DUMMYFUNCTION("""COMPUTED_VALUE"""),38739)</f>
        <v>38739</v>
      </c>
      <c r="D114" s="13" t="str">
        <f ca="1">IFERROR(__xludf.DUMMYFUNCTION("""COMPUTED_VALUE"""),"Декември/December 2020")</f>
        <v>Декември/December 2020</v>
      </c>
    </row>
    <row r="115" spans="1:4" s="11" customFormat="1" ht="12.75" x14ac:dyDescent="0.2">
      <c r="A115" s="13" t="str">
        <f ca="1">IFERROR(__xludf.DUMMYFUNCTION("""COMPUTED_VALUE"""),"Медицински факултет/Faculty of Medicine")</f>
        <v>Медицински факултет/Faculty of Medicine</v>
      </c>
      <c r="B115" s="13">
        <f ca="1">IFERROR(__xludf.DUMMYFUNCTION("""COMPUTED_VALUE"""),4)</f>
        <v>4</v>
      </c>
      <c r="C115" s="14">
        <f ca="1">IFERROR(__xludf.DUMMYFUNCTION("""COMPUTED_VALUE"""),38699)</f>
        <v>38699</v>
      </c>
      <c r="D115" s="13" t="str">
        <f ca="1">IFERROR(__xludf.DUMMYFUNCTION("""COMPUTED_VALUE"""),"Декември/December 2020")</f>
        <v>Декември/December 2020</v>
      </c>
    </row>
    <row r="116" spans="1:4" s="11" customFormat="1" ht="12.75" x14ac:dyDescent="0.2">
      <c r="A116" s="13" t="str">
        <f ca="1">IFERROR(__xludf.DUMMYFUNCTION("""COMPUTED_VALUE"""),"Медицински факултет/Faculty of Medicine")</f>
        <v>Медицински факултет/Faculty of Medicine</v>
      </c>
      <c r="B116" s="13">
        <f ca="1">IFERROR(__xludf.DUMMYFUNCTION("""COMPUTED_VALUE"""),6)</f>
        <v>6</v>
      </c>
      <c r="C116" s="14">
        <f ca="1">IFERROR(__xludf.DUMMYFUNCTION("""COMPUTED_VALUE"""),37880)</f>
        <v>37880</v>
      </c>
      <c r="D116" s="13" t="str">
        <f ca="1">IFERROR(__xludf.DUMMYFUNCTION("""COMPUTED_VALUE"""),"Декември/December 2020")</f>
        <v>Декември/December 2020</v>
      </c>
    </row>
    <row r="117" spans="1:4" s="11" customFormat="1" ht="12.75" x14ac:dyDescent="0.2">
      <c r="A117" s="13" t="str">
        <f ca="1">IFERROR(__xludf.DUMMYFUNCTION("""COMPUTED_VALUE"""),"Медицински факултет/Faculty of Medicine")</f>
        <v>Медицински факултет/Faculty of Medicine</v>
      </c>
      <c r="B117" s="13">
        <f ca="1">IFERROR(__xludf.DUMMYFUNCTION("""COMPUTED_VALUE"""),6)</f>
        <v>6</v>
      </c>
      <c r="C117" s="14">
        <f ca="1">IFERROR(__xludf.DUMMYFUNCTION("""COMPUTED_VALUE"""),38356)</f>
        <v>38356</v>
      </c>
      <c r="D117" s="13" t="str">
        <f ca="1">IFERROR(__xludf.DUMMYFUNCTION("""COMPUTED_VALUE"""),"Декември/December 2020")</f>
        <v>Декември/December 2020</v>
      </c>
    </row>
    <row r="118" spans="1:4" s="11" customFormat="1" ht="12.75" x14ac:dyDescent="0.2">
      <c r="A118" s="13" t="str">
        <f ca="1">IFERROR(__xludf.DUMMYFUNCTION("""COMPUTED_VALUE"""),"Медицински факултет/Faculty of Medicine")</f>
        <v>Медицински факултет/Faculty of Medicine</v>
      </c>
      <c r="B118" s="13">
        <f ca="1">IFERROR(__xludf.DUMMYFUNCTION("""COMPUTED_VALUE"""),6)</f>
        <v>6</v>
      </c>
      <c r="C118" s="14">
        <f ca="1">IFERROR(__xludf.DUMMYFUNCTION("""COMPUTED_VALUE"""),37869)</f>
        <v>37869</v>
      </c>
      <c r="D118" s="13" t="str">
        <f ca="1">IFERROR(__xludf.DUMMYFUNCTION("""COMPUTED_VALUE"""),"Декември/December 2020")</f>
        <v>Декември/December 2020</v>
      </c>
    </row>
    <row r="119" spans="1:4" s="11" customFormat="1" ht="12.75" x14ac:dyDescent="0.2">
      <c r="A119" s="13" t="str">
        <f ca="1">IFERROR(__xludf.DUMMYFUNCTION("""COMPUTED_VALUE"""),"Медицински факултет/Faculty of Medicine")</f>
        <v>Медицински факултет/Faculty of Medicine</v>
      </c>
      <c r="B119" s="13">
        <f ca="1">IFERROR(__xludf.DUMMYFUNCTION("""COMPUTED_VALUE"""),5)</f>
        <v>5</v>
      </c>
      <c r="C119" s="14">
        <f ca="1">IFERROR(__xludf.DUMMYFUNCTION("""COMPUTED_VALUE"""),38432)</f>
        <v>38432</v>
      </c>
      <c r="D119" s="13" t="str">
        <f ca="1">IFERROR(__xludf.DUMMYFUNCTION("""COMPUTED_VALUE"""),"Декември/December 2020")</f>
        <v>Декември/December 2020</v>
      </c>
    </row>
    <row r="120" spans="1:4" s="11" customFormat="1" ht="12.75" x14ac:dyDescent="0.2">
      <c r="A120" s="13" t="str">
        <f ca="1">IFERROR(__xludf.DUMMYFUNCTION("""COMPUTED_VALUE"""),"Медицински факултет/Faculty of Medicine")</f>
        <v>Медицински факултет/Faculty of Medicine</v>
      </c>
      <c r="B120" s="13">
        <f ca="1">IFERROR(__xludf.DUMMYFUNCTION("""COMPUTED_VALUE"""),6)</f>
        <v>6</v>
      </c>
      <c r="C120" s="14">
        <f ca="1">IFERROR(__xludf.DUMMYFUNCTION("""COMPUTED_VALUE"""),37882)</f>
        <v>37882</v>
      </c>
      <c r="D120" s="13" t="str">
        <f ca="1">IFERROR(__xludf.DUMMYFUNCTION("""COMPUTED_VALUE"""),"Декември/December 2020")</f>
        <v>Декември/December 2020</v>
      </c>
    </row>
    <row r="121" spans="1:4" s="11" customFormat="1" ht="12.75" x14ac:dyDescent="0.2">
      <c r="A121" s="13" t="str">
        <f ca="1">IFERROR(__xludf.DUMMYFUNCTION("""COMPUTED_VALUE"""),"Медицински факултет/Faculty of Medicine")</f>
        <v>Медицински факултет/Faculty of Medicine</v>
      </c>
      <c r="B121" s="13">
        <f ca="1">IFERROR(__xludf.DUMMYFUNCTION("""COMPUTED_VALUE"""),6)</f>
        <v>6</v>
      </c>
      <c r="C121" s="14">
        <f ca="1">IFERROR(__xludf.DUMMYFUNCTION("""COMPUTED_VALUE"""),37881)</f>
        <v>37881</v>
      </c>
      <c r="D121" s="13" t="str">
        <f ca="1">IFERROR(__xludf.DUMMYFUNCTION("""COMPUTED_VALUE"""),"Декември/December 2020")</f>
        <v>Декември/December 2020</v>
      </c>
    </row>
    <row r="122" spans="1:4" s="11" customFormat="1" ht="12.75" x14ac:dyDescent="0.2">
      <c r="A122" s="13" t="str">
        <f ca="1">IFERROR(__xludf.DUMMYFUNCTION("""COMPUTED_VALUE"""),"Медицински факултет/Faculty of Medicine")</f>
        <v>Медицински факултет/Faculty of Medicine</v>
      </c>
      <c r="B122" s="13">
        <f ca="1">IFERROR(__xludf.DUMMYFUNCTION("""COMPUTED_VALUE"""),4)</f>
        <v>4</v>
      </c>
      <c r="C122" s="14">
        <f ca="1">IFERROR(__xludf.DUMMYFUNCTION("""COMPUTED_VALUE"""),38896)</f>
        <v>38896</v>
      </c>
      <c r="D122" s="13" t="str">
        <f ca="1">IFERROR(__xludf.DUMMYFUNCTION("""COMPUTED_VALUE"""),"Декември/December 2020")</f>
        <v>Декември/December 2020</v>
      </c>
    </row>
    <row r="123" spans="1:4" s="11" customFormat="1" ht="12.75" x14ac:dyDescent="0.2">
      <c r="A123" s="13" t="str">
        <f ca="1">IFERROR(__xludf.DUMMYFUNCTION("""COMPUTED_VALUE"""),"Медицински факултет/Faculty of Medicine")</f>
        <v>Медицински факултет/Faculty of Medicine</v>
      </c>
      <c r="B123" s="13">
        <f ca="1">IFERROR(__xludf.DUMMYFUNCTION("""COMPUTED_VALUE"""),6)</f>
        <v>6</v>
      </c>
      <c r="C123" s="14">
        <f ca="1">IFERROR(__xludf.DUMMYFUNCTION("""COMPUTED_VALUE"""),38143)</f>
        <v>38143</v>
      </c>
      <c r="D123" s="13" t="str">
        <f ca="1">IFERROR(__xludf.DUMMYFUNCTION("""COMPUTED_VALUE"""),"Декември/December 2020")</f>
        <v>Декември/December 2020</v>
      </c>
    </row>
    <row r="124" spans="1:4" s="11" customFormat="1" ht="12.75" x14ac:dyDescent="0.2">
      <c r="A124" s="13" t="str">
        <f ca="1">IFERROR(__xludf.DUMMYFUNCTION("""COMPUTED_VALUE"""),"Медицински факултет/Faculty of Medicine")</f>
        <v>Медицински факултет/Faculty of Medicine</v>
      </c>
      <c r="B124" s="13">
        <f ca="1">IFERROR(__xludf.DUMMYFUNCTION("""COMPUTED_VALUE"""),6)</f>
        <v>6</v>
      </c>
      <c r="C124" s="14">
        <f ca="1">IFERROR(__xludf.DUMMYFUNCTION("""COMPUTED_VALUE"""),38076)</f>
        <v>38076</v>
      </c>
      <c r="D124" s="13" t="str">
        <f ca="1">IFERROR(__xludf.DUMMYFUNCTION("""COMPUTED_VALUE"""),"Декември/December 2020")</f>
        <v>Декември/December 2020</v>
      </c>
    </row>
    <row r="125" spans="1:4" s="11" customFormat="1" ht="12.75" x14ac:dyDescent="0.2">
      <c r="A125" s="13" t="str">
        <f ca="1">IFERROR(__xludf.DUMMYFUNCTION("""COMPUTED_VALUE"""),"Медицински факултет/Faculty of Medicine")</f>
        <v>Медицински факултет/Faculty of Medicine</v>
      </c>
      <c r="B125" s="13">
        <f ca="1">IFERROR(__xludf.DUMMYFUNCTION("""COMPUTED_VALUE"""),6)</f>
        <v>6</v>
      </c>
      <c r="C125" s="14">
        <f ca="1">IFERROR(__xludf.DUMMYFUNCTION("""COMPUTED_VALUE"""),38186)</f>
        <v>38186</v>
      </c>
      <c r="D125" s="13" t="str">
        <f ca="1">IFERROR(__xludf.DUMMYFUNCTION("""COMPUTED_VALUE"""),"Декември/December 2020")</f>
        <v>Декември/December 2020</v>
      </c>
    </row>
    <row r="126" spans="1:4" s="11" customFormat="1" ht="12.75" x14ac:dyDescent="0.2">
      <c r="A126" s="13" t="str">
        <f ca="1">IFERROR(__xludf.DUMMYFUNCTION("""COMPUTED_VALUE"""),"Медицински факултет/Faculty of Medicine")</f>
        <v>Медицински факултет/Faculty of Medicine</v>
      </c>
      <c r="B126" s="13">
        <f ca="1">IFERROR(__xludf.DUMMYFUNCTION("""COMPUTED_VALUE"""),6)</f>
        <v>6</v>
      </c>
      <c r="C126" s="14">
        <f ca="1">IFERROR(__xludf.DUMMYFUNCTION("""COMPUTED_VALUE"""),38114)</f>
        <v>38114</v>
      </c>
      <c r="D126" s="13" t="str">
        <f ca="1">IFERROR(__xludf.DUMMYFUNCTION("""COMPUTED_VALUE"""),"Декември/December 2020")</f>
        <v>Декември/December 2020</v>
      </c>
    </row>
    <row r="127" spans="1:4" s="11" customFormat="1" ht="12.75" x14ac:dyDescent="0.2">
      <c r="A127" s="13" t="str">
        <f ca="1">IFERROR(__xludf.DUMMYFUNCTION("""COMPUTED_VALUE"""),"Медицински факултет/Faculty of Medicine")</f>
        <v>Медицински факултет/Faculty of Medicine</v>
      </c>
      <c r="B127" s="13">
        <f ca="1">IFERROR(__xludf.DUMMYFUNCTION("""COMPUTED_VALUE"""),5)</f>
        <v>5</v>
      </c>
      <c r="C127" s="14">
        <f ca="1">IFERROR(__xludf.DUMMYFUNCTION("""COMPUTED_VALUE"""),38548)</f>
        <v>38548</v>
      </c>
      <c r="D127" s="13" t="str">
        <f ca="1">IFERROR(__xludf.DUMMYFUNCTION("""COMPUTED_VALUE"""),"Декември/December 2020")</f>
        <v>Декември/December 2020</v>
      </c>
    </row>
    <row r="128" spans="1:4" s="11" customFormat="1" ht="12.75" x14ac:dyDescent="0.2">
      <c r="A128" s="13" t="str">
        <f ca="1">IFERROR(__xludf.DUMMYFUNCTION("""COMPUTED_VALUE"""),"Медицински факултет/Faculty of Medicine")</f>
        <v>Медицински факултет/Faculty of Medicine</v>
      </c>
      <c r="B128" s="13">
        <f ca="1">IFERROR(__xludf.DUMMYFUNCTION("""COMPUTED_VALUE"""),6)</f>
        <v>6</v>
      </c>
      <c r="C128" s="14">
        <f ca="1">IFERROR(__xludf.DUMMYFUNCTION("""COMPUTED_VALUE"""),6242)</f>
        <v>6242</v>
      </c>
      <c r="D128" s="13" t="str">
        <f ca="1">IFERROR(__xludf.DUMMYFUNCTION("""COMPUTED_VALUE"""),"Декември/December 2020")</f>
        <v>Декември/December 2020</v>
      </c>
    </row>
    <row r="129" spans="1:4" s="11" customFormat="1" ht="12.75" x14ac:dyDescent="0.2">
      <c r="A129" s="13" t="str">
        <f ca="1">IFERROR(__xludf.DUMMYFUNCTION("""COMPUTED_VALUE"""),"Медицински факултет/Faculty of Medicine")</f>
        <v>Медицински факултет/Faculty of Medicine</v>
      </c>
      <c r="B129" s="13">
        <f ca="1">IFERROR(__xludf.DUMMYFUNCTION("""COMPUTED_VALUE"""),4)</f>
        <v>4</v>
      </c>
      <c r="C129" s="14">
        <f ca="1">IFERROR(__xludf.DUMMYFUNCTION("""COMPUTED_VALUE"""),38768)</f>
        <v>38768</v>
      </c>
      <c r="D129" s="13" t="str">
        <f ca="1">IFERROR(__xludf.DUMMYFUNCTION("""COMPUTED_VALUE"""),"Декември/December 2020")</f>
        <v>Декември/December 2020</v>
      </c>
    </row>
    <row r="130" spans="1:4" s="11" customFormat="1" ht="12.75" x14ac:dyDescent="0.2">
      <c r="A130" s="13" t="str">
        <f ca="1">IFERROR(__xludf.DUMMYFUNCTION("""COMPUTED_VALUE"""),"Медицински факултет/Faculty of Medicine")</f>
        <v>Медицински факултет/Faculty of Medicine</v>
      </c>
      <c r="B130" s="13">
        <f ca="1">IFERROR(__xludf.DUMMYFUNCTION("""COMPUTED_VALUE"""),6)</f>
        <v>6</v>
      </c>
      <c r="C130" s="14">
        <f ca="1">IFERROR(__xludf.DUMMYFUNCTION("""COMPUTED_VALUE"""),37829)</f>
        <v>37829</v>
      </c>
      <c r="D130" s="13" t="str">
        <f ca="1">IFERROR(__xludf.DUMMYFUNCTION("""COMPUTED_VALUE"""),"Декември/December 2020")</f>
        <v>Декември/December 2020</v>
      </c>
    </row>
    <row r="131" spans="1:4" s="11" customFormat="1" ht="12.75" x14ac:dyDescent="0.2">
      <c r="A131" s="13" t="str">
        <f ca="1">IFERROR(__xludf.DUMMYFUNCTION("""COMPUTED_VALUE"""),"Медицински факултет/Faculty of Medicine")</f>
        <v>Медицински факултет/Faculty of Medicine</v>
      </c>
      <c r="B131" s="13">
        <f ca="1">IFERROR(__xludf.DUMMYFUNCTION("""COMPUTED_VALUE"""),5)</f>
        <v>5</v>
      </c>
      <c r="C131" s="14">
        <f ca="1">IFERROR(__xludf.DUMMYFUNCTION("""COMPUTED_VALUE"""),38441)</f>
        <v>38441</v>
      </c>
      <c r="D131" s="13" t="str">
        <f ca="1">IFERROR(__xludf.DUMMYFUNCTION("""COMPUTED_VALUE"""),"Декември/December 2020")</f>
        <v>Декември/December 2020</v>
      </c>
    </row>
    <row r="132" spans="1:4" s="11" customFormat="1" ht="12.75" x14ac:dyDescent="0.2">
      <c r="A132" s="13" t="str">
        <f ca="1">IFERROR(__xludf.DUMMYFUNCTION("""COMPUTED_VALUE"""),"Медицински факултет/Faculty of Medicine")</f>
        <v>Медицински факултет/Faculty of Medicine</v>
      </c>
      <c r="B132" s="13">
        <f ca="1">IFERROR(__xludf.DUMMYFUNCTION("""COMPUTED_VALUE"""),6)</f>
        <v>6</v>
      </c>
      <c r="C132" s="14">
        <f ca="1">IFERROR(__xludf.DUMMYFUNCTION("""COMPUTED_VALUE"""),38078)</f>
        <v>38078</v>
      </c>
      <c r="D132" s="13" t="str">
        <f ca="1">IFERROR(__xludf.DUMMYFUNCTION("""COMPUTED_VALUE"""),"Декември/December 2020")</f>
        <v>Декември/December 2020</v>
      </c>
    </row>
    <row r="133" spans="1:4" s="11" customFormat="1" ht="12.75" x14ac:dyDescent="0.2">
      <c r="A133" s="13" t="str">
        <f ca="1">IFERROR(__xludf.DUMMYFUNCTION("""COMPUTED_VALUE"""),"Медицински факултет/Faculty of Medicine")</f>
        <v>Медицински факултет/Faculty of Medicine</v>
      </c>
      <c r="B133" s="13">
        <f ca="1">IFERROR(__xludf.DUMMYFUNCTION("""COMPUTED_VALUE"""),5)</f>
        <v>5</v>
      </c>
      <c r="C133" s="14">
        <f ca="1">IFERROR(__xludf.DUMMYFUNCTION("""COMPUTED_VALUE"""),38478)</f>
        <v>38478</v>
      </c>
      <c r="D133" s="13" t="str">
        <f ca="1">IFERROR(__xludf.DUMMYFUNCTION("""COMPUTED_VALUE"""),"Декември/December 2020")</f>
        <v>Декември/December 2020</v>
      </c>
    </row>
    <row r="134" spans="1:4" s="11" customFormat="1" ht="12.75" x14ac:dyDescent="0.2">
      <c r="A134" s="13" t="str">
        <f ca="1">IFERROR(__xludf.DUMMYFUNCTION("""COMPUTED_VALUE"""),"Медицински факултет/Faculty of Medicine")</f>
        <v>Медицински факултет/Faculty of Medicine</v>
      </c>
      <c r="B134" s="13">
        <f ca="1">IFERROR(__xludf.DUMMYFUNCTION("""COMPUTED_VALUE"""),6)</f>
        <v>6</v>
      </c>
      <c r="C134" s="14">
        <f ca="1">IFERROR(__xludf.DUMMYFUNCTION("""COMPUTED_VALUE"""),38112)</f>
        <v>38112</v>
      </c>
      <c r="D134" s="13" t="str">
        <f ca="1">IFERROR(__xludf.DUMMYFUNCTION("""COMPUTED_VALUE"""),"Декември/December 2020")</f>
        <v>Декември/December 2020</v>
      </c>
    </row>
    <row r="135" spans="1:4" s="11" customFormat="1" ht="12.75" x14ac:dyDescent="0.2">
      <c r="A135" s="13" t="str">
        <f ca="1">IFERROR(__xludf.DUMMYFUNCTION("""COMPUTED_VALUE"""),"Медицински факултет/Faculty of Medicine")</f>
        <v>Медицински факултет/Faculty of Medicine</v>
      </c>
      <c r="B135" s="13">
        <f ca="1">IFERROR(__xludf.DUMMYFUNCTION("""COMPUTED_VALUE"""),6)</f>
        <v>6</v>
      </c>
      <c r="C135" s="14">
        <f ca="1">IFERROR(__xludf.DUMMYFUNCTION("""COMPUTED_VALUE"""),38188)</f>
        <v>38188</v>
      </c>
      <c r="D135" s="13" t="str">
        <f ca="1">IFERROR(__xludf.DUMMYFUNCTION("""COMPUTED_VALUE"""),"Декември/December 2020")</f>
        <v>Декември/December 2020</v>
      </c>
    </row>
    <row r="136" spans="1:4" s="11" customFormat="1" ht="12.75" x14ac:dyDescent="0.2">
      <c r="A136" s="13" t="str">
        <f ca="1">IFERROR(__xludf.DUMMYFUNCTION("""COMPUTED_VALUE"""),"Медицински факултет/Faculty of Medicine")</f>
        <v>Медицински факултет/Faculty of Medicine</v>
      </c>
      <c r="B136" s="13">
        <f ca="1">IFERROR(__xludf.DUMMYFUNCTION("""COMPUTED_VALUE"""),4)</f>
        <v>4</v>
      </c>
      <c r="C136" s="14">
        <f ca="1">IFERROR(__xludf.DUMMYFUNCTION("""COMPUTED_VALUE"""),38872)</f>
        <v>38872</v>
      </c>
      <c r="D136" s="13" t="str">
        <f ca="1">IFERROR(__xludf.DUMMYFUNCTION("""COMPUTED_VALUE"""),"Декември/December 2020")</f>
        <v>Декември/December 2020</v>
      </c>
    </row>
    <row r="137" spans="1:4" s="11" customFormat="1" ht="12.75" x14ac:dyDescent="0.2">
      <c r="A137" s="13" t="str">
        <f ca="1">IFERROR(__xludf.DUMMYFUNCTION("""COMPUTED_VALUE"""),"Медицински факултет/Faculty of Medicine")</f>
        <v>Медицински факултет/Faculty of Medicine</v>
      </c>
      <c r="B137" s="13">
        <f ca="1">IFERROR(__xludf.DUMMYFUNCTION("""COMPUTED_VALUE"""),5)</f>
        <v>5</v>
      </c>
      <c r="C137" s="14">
        <f ca="1">IFERROR(__xludf.DUMMYFUNCTION("""COMPUTED_VALUE"""),38532)</f>
        <v>38532</v>
      </c>
      <c r="D137" s="13" t="str">
        <f ca="1">IFERROR(__xludf.DUMMYFUNCTION("""COMPUTED_VALUE"""),"Декември/December 2020")</f>
        <v>Декември/December 2020</v>
      </c>
    </row>
    <row r="138" spans="1:4" s="11" customFormat="1" ht="12.75" x14ac:dyDescent="0.2">
      <c r="A138" s="13" t="str">
        <f ca="1">IFERROR(__xludf.DUMMYFUNCTION("""COMPUTED_VALUE"""),"Медицински факултет/Faculty of Medicine")</f>
        <v>Медицински факултет/Faculty of Medicine</v>
      </c>
      <c r="B138" s="13">
        <f ca="1">IFERROR(__xludf.DUMMYFUNCTION("""COMPUTED_VALUE"""),6)</f>
        <v>6</v>
      </c>
      <c r="C138" s="14">
        <f ca="1">IFERROR(__xludf.DUMMYFUNCTION("""COMPUTED_VALUE"""),38206)</f>
        <v>38206</v>
      </c>
      <c r="D138" s="13" t="str">
        <f ca="1">IFERROR(__xludf.DUMMYFUNCTION("""COMPUTED_VALUE"""),"Декември/December 2020")</f>
        <v>Декември/December 2020</v>
      </c>
    </row>
    <row r="139" spans="1:4" s="11" customFormat="1" ht="12.75" x14ac:dyDescent="0.2">
      <c r="A139" s="13" t="str">
        <f ca="1">IFERROR(__xludf.DUMMYFUNCTION("""COMPUTED_VALUE"""),"Медицински факултет/Faculty of Medicine")</f>
        <v>Медицински факултет/Faculty of Medicine</v>
      </c>
      <c r="B139" s="13">
        <f ca="1">IFERROR(__xludf.DUMMYFUNCTION("""COMPUTED_VALUE"""),6)</f>
        <v>6</v>
      </c>
      <c r="C139" s="14">
        <f ca="1">IFERROR(__xludf.DUMMYFUNCTION("""COMPUTED_VALUE"""),37884)</f>
        <v>37884</v>
      </c>
      <c r="D139" s="13" t="str">
        <f ca="1">IFERROR(__xludf.DUMMYFUNCTION("""COMPUTED_VALUE"""),"Декември/December 2020")</f>
        <v>Декември/December 2020</v>
      </c>
    </row>
    <row r="140" spans="1:4" s="11" customFormat="1" ht="12.75" x14ac:dyDescent="0.2">
      <c r="A140" s="13" t="str">
        <f ca="1">IFERROR(__xludf.DUMMYFUNCTION("""COMPUTED_VALUE"""),"Медицински факултет/Faculty of Medicine")</f>
        <v>Медицински факултет/Faculty of Medicine</v>
      </c>
      <c r="B140" s="13">
        <f ca="1">IFERROR(__xludf.DUMMYFUNCTION("""COMPUTED_VALUE"""),4)</f>
        <v>4</v>
      </c>
      <c r="C140" s="14">
        <f ca="1">IFERROR(__xludf.DUMMYFUNCTION("""COMPUTED_VALUE"""),38836)</f>
        <v>38836</v>
      </c>
      <c r="D140" s="13" t="str">
        <f ca="1">IFERROR(__xludf.DUMMYFUNCTION("""COMPUTED_VALUE"""),"Декември/December 2020")</f>
        <v>Декември/December 2020</v>
      </c>
    </row>
    <row r="141" spans="1:4" s="11" customFormat="1" ht="12.75" x14ac:dyDescent="0.2">
      <c r="A141" s="13" t="str">
        <f ca="1">IFERROR(__xludf.DUMMYFUNCTION("""COMPUTED_VALUE"""),"Медицински факултет/Faculty of Medicine")</f>
        <v>Медицински факултет/Faculty of Medicine</v>
      </c>
      <c r="B141" s="13">
        <f ca="1">IFERROR(__xludf.DUMMYFUNCTION("""COMPUTED_VALUE"""),4)</f>
        <v>4</v>
      </c>
      <c r="C141" s="14">
        <f ca="1">IFERROR(__xludf.DUMMYFUNCTION("""COMPUTED_VALUE"""),38833)</f>
        <v>38833</v>
      </c>
      <c r="D141" s="13" t="str">
        <f ca="1">IFERROR(__xludf.DUMMYFUNCTION("""COMPUTED_VALUE"""),"Декември/December 2020")</f>
        <v>Декември/December 2020</v>
      </c>
    </row>
    <row r="142" spans="1:4" s="11" customFormat="1" ht="12.75" x14ac:dyDescent="0.2">
      <c r="A142" s="13" t="str">
        <f ca="1">IFERROR(__xludf.DUMMYFUNCTION("""COMPUTED_VALUE"""),"Медицински факултет/Faculty of Medicine")</f>
        <v>Медицински факултет/Faculty of Medicine</v>
      </c>
      <c r="B142" s="13">
        <f ca="1">IFERROR(__xludf.DUMMYFUNCTION("""COMPUTED_VALUE"""),5)</f>
        <v>5</v>
      </c>
      <c r="C142" s="14">
        <f ca="1">IFERROR(__xludf.DUMMYFUNCTION("""COMPUTED_VALUE"""),6920)</f>
        <v>6920</v>
      </c>
      <c r="D142" s="13" t="str">
        <f ca="1">IFERROR(__xludf.DUMMYFUNCTION("""COMPUTED_VALUE"""),"Декември/December 2020")</f>
        <v>Декември/December 2020</v>
      </c>
    </row>
    <row r="143" spans="1:4" s="11" customFormat="1" ht="12.75" x14ac:dyDescent="0.2">
      <c r="A143" s="13" t="str">
        <f ca="1">IFERROR(__xludf.DUMMYFUNCTION("""COMPUTED_VALUE"""),"Медицински факултет/Faculty of Medicine")</f>
        <v>Медицински факултет/Faculty of Medicine</v>
      </c>
      <c r="B143" s="13">
        <f ca="1">IFERROR(__xludf.DUMMYFUNCTION("""COMPUTED_VALUE"""),4)</f>
        <v>4</v>
      </c>
      <c r="C143" s="14">
        <f ca="1">IFERROR(__xludf.DUMMYFUNCTION("""COMPUTED_VALUE"""),38829)</f>
        <v>38829</v>
      </c>
      <c r="D143" s="13" t="str">
        <f ca="1">IFERROR(__xludf.DUMMYFUNCTION("""COMPUTED_VALUE"""),"Декември/December 2020")</f>
        <v>Декември/December 2020</v>
      </c>
    </row>
    <row r="144" spans="1:4" s="11" customFormat="1" ht="12.75" x14ac:dyDescent="0.2">
      <c r="A144" s="13" t="str">
        <f ca="1">IFERROR(__xludf.DUMMYFUNCTION("""COMPUTED_VALUE"""),"Медицински факултет/Faculty of Medicine")</f>
        <v>Медицински факултет/Faculty of Medicine</v>
      </c>
      <c r="B144" s="13">
        <f ca="1">IFERROR(__xludf.DUMMYFUNCTION("""COMPUTED_VALUE"""),6)</f>
        <v>6</v>
      </c>
      <c r="C144" s="14">
        <f ca="1">IFERROR(__xludf.DUMMYFUNCTION("""COMPUTED_VALUE"""),38202)</f>
        <v>38202</v>
      </c>
      <c r="D144" s="13" t="str">
        <f ca="1">IFERROR(__xludf.DUMMYFUNCTION("""COMPUTED_VALUE"""),"Декември/December 2020")</f>
        <v>Декември/December 2020</v>
      </c>
    </row>
    <row r="145" spans="1:4" s="11" customFormat="1" ht="12.75" x14ac:dyDescent="0.2">
      <c r="A145" s="13" t="str">
        <f ca="1">IFERROR(__xludf.DUMMYFUNCTION("""COMPUTED_VALUE"""),"Медицински факултет/Faculty of Medicine")</f>
        <v>Медицински факултет/Faculty of Medicine</v>
      </c>
      <c r="B145" s="13">
        <f ca="1">IFERROR(__xludf.DUMMYFUNCTION("""COMPUTED_VALUE"""),5)</f>
        <v>5</v>
      </c>
      <c r="C145" s="14">
        <f ca="1">IFERROR(__xludf.DUMMYFUNCTION("""COMPUTED_VALUE"""),38440)</f>
        <v>38440</v>
      </c>
      <c r="D145" s="13" t="str">
        <f ca="1">IFERROR(__xludf.DUMMYFUNCTION("""COMPUTED_VALUE"""),"Декември/December 2020")</f>
        <v>Декември/December 2020</v>
      </c>
    </row>
    <row r="146" spans="1:4" s="11" customFormat="1" ht="12.75" x14ac:dyDescent="0.2">
      <c r="A146" s="13" t="str">
        <f ca="1">IFERROR(__xludf.DUMMYFUNCTION("""COMPUTED_VALUE"""),"Медицински факултет/Faculty of Medicine")</f>
        <v>Медицински факултет/Faculty of Medicine</v>
      </c>
      <c r="B146" s="13">
        <f ca="1">IFERROR(__xludf.DUMMYFUNCTION("""COMPUTED_VALUE"""),6)</f>
        <v>6</v>
      </c>
      <c r="C146" s="14">
        <f ca="1">IFERROR(__xludf.DUMMYFUNCTION("""COMPUTED_VALUE"""),38166)</f>
        <v>38166</v>
      </c>
      <c r="D146" s="13" t="str">
        <f ca="1">IFERROR(__xludf.DUMMYFUNCTION("""COMPUTED_VALUE"""),"Декември/December 2020")</f>
        <v>Декември/December 2020</v>
      </c>
    </row>
    <row r="147" spans="1:4" s="11" customFormat="1" ht="12.75" x14ac:dyDescent="0.2">
      <c r="A147" s="13" t="str">
        <f ca="1">IFERROR(__xludf.DUMMYFUNCTION("""COMPUTED_VALUE"""),"Медицински факултет/Faculty of Medicine")</f>
        <v>Медицински факултет/Faculty of Medicine</v>
      </c>
      <c r="B147" s="13">
        <f ca="1">IFERROR(__xludf.DUMMYFUNCTION("""COMPUTED_VALUE"""),5)</f>
        <v>5</v>
      </c>
      <c r="C147" s="14">
        <f ca="1">IFERROR(__xludf.DUMMYFUNCTION("""COMPUTED_VALUE"""),38087)</f>
        <v>38087</v>
      </c>
      <c r="D147" s="13" t="str">
        <f ca="1">IFERROR(__xludf.DUMMYFUNCTION("""COMPUTED_VALUE"""),"Декември/December 2020")</f>
        <v>Декември/December 2020</v>
      </c>
    </row>
    <row r="148" spans="1:4" s="11" customFormat="1" ht="12.75" x14ac:dyDescent="0.2">
      <c r="A148" s="13" t="str">
        <f ca="1">IFERROR(__xludf.DUMMYFUNCTION("""COMPUTED_VALUE"""),"Медицински факултет/Faculty of Medicine")</f>
        <v>Медицински факултет/Faculty of Medicine</v>
      </c>
      <c r="B148" s="13">
        <f ca="1">IFERROR(__xludf.DUMMYFUNCTION("""COMPUTED_VALUE"""),5)</f>
        <v>5</v>
      </c>
      <c r="C148" s="14">
        <f ca="1">IFERROR(__xludf.DUMMYFUNCTION("""COMPUTED_VALUE"""),38537)</f>
        <v>38537</v>
      </c>
      <c r="D148" s="13" t="str">
        <f ca="1">IFERROR(__xludf.DUMMYFUNCTION("""COMPUTED_VALUE"""),"Декември/December 2020")</f>
        <v>Декември/December 2020</v>
      </c>
    </row>
    <row r="149" spans="1:4" s="11" customFormat="1" ht="12.75" x14ac:dyDescent="0.2">
      <c r="A149" s="13" t="str">
        <f ca="1">IFERROR(__xludf.DUMMYFUNCTION("""COMPUTED_VALUE"""),"Медицински факултет/Faculty of Medicine")</f>
        <v>Медицински факултет/Faculty of Medicine</v>
      </c>
      <c r="B149" s="13">
        <f ca="1">IFERROR(__xludf.DUMMYFUNCTION("""COMPUTED_VALUE"""),4)</f>
        <v>4</v>
      </c>
      <c r="C149" s="14">
        <f ca="1">IFERROR(__xludf.DUMMYFUNCTION("""COMPUTED_VALUE"""),38788)</f>
        <v>38788</v>
      </c>
      <c r="D149" s="13" t="str">
        <f ca="1">IFERROR(__xludf.DUMMYFUNCTION("""COMPUTED_VALUE"""),"Декември/December 2020")</f>
        <v>Декември/December 2020</v>
      </c>
    </row>
    <row r="150" spans="1:4" s="11" customFormat="1" ht="12.75" x14ac:dyDescent="0.2">
      <c r="A150" s="13" t="str">
        <f ca="1">IFERROR(__xludf.DUMMYFUNCTION("""COMPUTED_VALUE"""),"Медицински факултет/Faculty of Medicine")</f>
        <v>Медицински факултет/Faculty of Medicine</v>
      </c>
      <c r="B150" s="13">
        <f ca="1">IFERROR(__xludf.DUMMYFUNCTION("""COMPUTED_VALUE"""),6)</f>
        <v>6</v>
      </c>
      <c r="C150" s="14">
        <f ca="1">IFERROR(__xludf.DUMMYFUNCTION("""COMPUTED_VALUE"""),38141)</f>
        <v>38141</v>
      </c>
      <c r="D150" s="13" t="str">
        <f ca="1">IFERROR(__xludf.DUMMYFUNCTION("""COMPUTED_VALUE"""),"Декември/December 2020")</f>
        <v>Декември/December 2020</v>
      </c>
    </row>
    <row r="151" spans="1:4" s="11" customFormat="1" ht="12.75" x14ac:dyDescent="0.2">
      <c r="A151" s="13" t="str">
        <f ca="1">IFERROR(__xludf.DUMMYFUNCTION("""COMPUTED_VALUE"""),"Медицински факултет/Faculty of Medicine")</f>
        <v>Медицински факултет/Faculty of Medicine</v>
      </c>
      <c r="B151" s="13">
        <f ca="1">IFERROR(__xludf.DUMMYFUNCTION("""COMPUTED_VALUE"""),5)</f>
        <v>5</v>
      </c>
      <c r="C151" s="14">
        <f ca="1">IFERROR(__xludf.DUMMYFUNCTION("""COMPUTED_VALUE"""),38457)</f>
        <v>38457</v>
      </c>
      <c r="D151" s="13" t="str">
        <f ca="1">IFERROR(__xludf.DUMMYFUNCTION("""COMPUTED_VALUE"""),"Декември/December 2020")</f>
        <v>Декември/December 2020</v>
      </c>
    </row>
    <row r="152" spans="1:4" s="11" customFormat="1" ht="12.75" x14ac:dyDescent="0.2">
      <c r="A152" s="13" t="str">
        <f ca="1">IFERROR(__xludf.DUMMYFUNCTION("""COMPUTED_VALUE"""),"Медицински факултет/Faculty of Medicine")</f>
        <v>Медицински факултет/Faculty of Medicine</v>
      </c>
      <c r="B152" s="13">
        <f ca="1">IFERROR(__xludf.DUMMYFUNCTION("""COMPUTED_VALUE"""),4)</f>
        <v>4</v>
      </c>
      <c r="C152" s="14">
        <f ca="1">IFERROR(__xludf.DUMMYFUNCTION("""COMPUTED_VALUE"""),38835)</f>
        <v>38835</v>
      </c>
      <c r="D152" s="13" t="str">
        <f ca="1">IFERROR(__xludf.DUMMYFUNCTION("""COMPUTED_VALUE"""),"Декември/December 2020")</f>
        <v>Декември/December 2020</v>
      </c>
    </row>
    <row r="153" spans="1:4" s="11" customFormat="1" ht="13.5" customHeight="1" x14ac:dyDescent="0.2">
      <c r="A153" s="13" t="str">
        <f ca="1">IFERROR(__xludf.DUMMYFUNCTION("""COMPUTED_VALUE"""),"Медицински факултет/Faculty of Medicine")</f>
        <v>Медицински факултет/Faculty of Medicine</v>
      </c>
      <c r="B153" s="13">
        <f ca="1">IFERROR(__xludf.DUMMYFUNCTION("""COMPUTED_VALUE"""),5)</f>
        <v>5</v>
      </c>
      <c r="C153" s="14">
        <f ca="1">IFERROR(__xludf.DUMMYFUNCTION("""COMPUTED_VALUE"""),39132)</f>
        <v>39132</v>
      </c>
      <c r="D153" s="13" t="str">
        <f ca="1">IFERROR(__xludf.DUMMYFUNCTION("""COMPUTED_VALUE"""),"Декември/December 2020")</f>
        <v>Декември/December 2020</v>
      </c>
    </row>
    <row r="154" spans="1:4" s="11" customFormat="1" ht="12.75" x14ac:dyDescent="0.2">
      <c r="A154" s="13" t="str">
        <f ca="1">IFERROR(__xludf.DUMMYFUNCTION("""COMPUTED_VALUE"""),"Медицински факултет/Faculty of Medicine")</f>
        <v>Медицински факултет/Faculty of Medicine</v>
      </c>
      <c r="B154" s="13">
        <f ca="1">IFERROR(__xludf.DUMMYFUNCTION("""COMPUTED_VALUE"""),5)</f>
        <v>5</v>
      </c>
      <c r="C154" s="14">
        <f ca="1">IFERROR(__xludf.DUMMYFUNCTION("""COMPUTED_VALUE"""),38584)</f>
        <v>38584</v>
      </c>
      <c r="D154" s="13" t="str">
        <f ca="1">IFERROR(__xludf.DUMMYFUNCTION("""COMPUTED_VALUE"""),"Декември/December 2020")</f>
        <v>Декември/December 2020</v>
      </c>
    </row>
    <row r="155" spans="1:4" s="11" customFormat="1" ht="12.75" x14ac:dyDescent="0.2">
      <c r="A155" s="13" t="str">
        <f ca="1">IFERROR(__xludf.DUMMYFUNCTION("""COMPUTED_VALUE"""),"Медицински факултет/Faculty of Medicine")</f>
        <v>Медицински факултет/Faculty of Medicine</v>
      </c>
      <c r="B155" s="13">
        <f ca="1">IFERROR(__xludf.DUMMYFUNCTION("""COMPUTED_VALUE"""),4)</f>
        <v>4</v>
      </c>
      <c r="C155" s="14">
        <f ca="1">IFERROR(__xludf.DUMMYFUNCTION("""COMPUTED_VALUE"""),38811)</f>
        <v>38811</v>
      </c>
      <c r="D155" s="13" t="str">
        <f ca="1">IFERROR(__xludf.DUMMYFUNCTION("""COMPUTED_VALUE"""),"Декември/December 2020")</f>
        <v>Декември/December 2020</v>
      </c>
    </row>
    <row r="156" spans="1:4" s="11" customFormat="1" ht="12.75" x14ac:dyDescent="0.2">
      <c r="A156" s="13" t="str">
        <f ca="1">IFERROR(__xludf.DUMMYFUNCTION("""COMPUTED_VALUE"""),"Медицински факултет/Faculty of Medicine")</f>
        <v>Медицински факултет/Faculty of Medicine</v>
      </c>
      <c r="B156" s="13">
        <f ca="1">IFERROR(__xludf.DUMMYFUNCTION("""COMPUTED_VALUE"""),4)</f>
        <v>4</v>
      </c>
      <c r="C156" s="14">
        <f ca="1">IFERROR(__xludf.DUMMYFUNCTION("""COMPUTED_VALUE"""),38854)</f>
        <v>38854</v>
      </c>
      <c r="D156" s="13" t="str">
        <f ca="1">IFERROR(__xludf.DUMMYFUNCTION("""COMPUTED_VALUE"""),"Декември/December 2020")</f>
        <v>Декември/December 2020</v>
      </c>
    </row>
    <row r="157" spans="1:4" s="11" customFormat="1" ht="12.75" x14ac:dyDescent="0.2">
      <c r="A157" s="13" t="str">
        <f ca="1">IFERROR(__xludf.DUMMYFUNCTION("""COMPUTED_VALUE"""),"Медицински факултет/Faculty of Medicine")</f>
        <v>Медицински факултет/Faculty of Medicine</v>
      </c>
      <c r="B157" s="13">
        <f ca="1">IFERROR(__xludf.DUMMYFUNCTION("""COMPUTED_VALUE"""),6)</f>
        <v>6</v>
      </c>
      <c r="C157" s="14">
        <f ca="1">IFERROR(__xludf.DUMMYFUNCTION("""COMPUTED_VALUE"""),38136)</f>
        <v>38136</v>
      </c>
      <c r="D157" s="13" t="str">
        <f ca="1">IFERROR(__xludf.DUMMYFUNCTION("""COMPUTED_VALUE"""),"Декември/December 2020")</f>
        <v>Декември/December 2020</v>
      </c>
    </row>
    <row r="158" spans="1:4" s="11" customFormat="1" ht="12.75" x14ac:dyDescent="0.2">
      <c r="A158" s="13" t="str">
        <f ca="1">IFERROR(__xludf.DUMMYFUNCTION("""COMPUTED_VALUE"""),"Медицински факултет/Faculty of Medicine")</f>
        <v>Медицински факултет/Faculty of Medicine</v>
      </c>
      <c r="B158" s="13">
        <f ca="1">IFERROR(__xludf.DUMMYFUNCTION("""COMPUTED_VALUE"""),6)</f>
        <v>6</v>
      </c>
      <c r="C158" s="14">
        <f ca="1">IFERROR(__xludf.DUMMYFUNCTION("""COMPUTED_VALUE"""),38177)</f>
        <v>38177</v>
      </c>
      <c r="D158" s="13" t="str">
        <f ca="1">IFERROR(__xludf.DUMMYFUNCTION("""COMPUTED_VALUE"""),"Декември/December 2020")</f>
        <v>Декември/December 2020</v>
      </c>
    </row>
    <row r="159" spans="1:4" s="11" customFormat="1" ht="12.75" x14ac:dyDescent="0.2">
      <c r="A159" s="13" t="str">
        <f ca="1">IFERROR(__xludf.DUMMYFUNCTION("""COMPUTED_VALUE"""),"Медицински факултет/Faculty of Medicine")</f>
        <v>Медицински факултет/Faculty of Medicine</v>
      </c>
      <c r="B159" s="13">
        <f ca="1">IFERROR(__xludf.DUMMYFUNCTION("""COMPUTED_VALUE"""),4)</f>
        <v>4</v>
      </c>
      <c r="C159" s="14">
        <f ca="1">IFERROR(__xludf.DUMMYFUNCTION("""COMPUTED_VALUE"""),38853)</f>
        <v>38853</v>
      </c>
      <c r="D159" s="13" t="str">
        <f ca="1">IFERROR(__xludf.DUMMYFUNCTION("""COMPUTED_VALUE"""),"Декември/December 2020")</f>
        <v>Декември/December 2020</v>
      </c>
    </row>
    <row r="160" spans="1:4" s="11" customFormat="1" ht="12.75" x14ac:dyDescent="0.2">
      <c r="A160" s="13" t="str">
        <f ca="1">IFERROR(__xludf.DUMMYFUNCTION("""COMPUTED_VALUE"""),"Медицински факултет/Faculty of Medicine")</f>
        <v>Медицински факултет/Faculty of Medicine</v>
      </c>
      <c r="B160" s="13">
        <f ca="1">IFERROR(__xludf.DUMMYFUNCTION("""COMPUTED_VALUE"""),6)</f>
        <v>6</v>
      </c>
      <c r="C160" s="14">
        <f ca="1">IFERROR(__xludf.DUMMYFUNCTION("""COMPUTED_VALUE"""),38138)</f>
        <v>38138</v>
      </c>
      <c r="D160" s="13" t="str">
        <f ca="1">IFERROR(__xludf.DUMMYFUNCTION("""COMPUTED_VALUE"""),"Декември/December 2020")</f>
        <v>Декември/December 2020</v>
      </c>
    </row>
    <row r="161" spans="1:4" s="11" customFormat="1" ht="12.75" x14ac:dyDescent="0.2">
      <c r="A161" s="13" t="str">
        <f ca="1">IFERROR(__xludf.DUMMYFUNCTION("""COMPUTED_VALUE"""),"Медицински факултет/Faculty of Medicine")</f>
        <v>Медицински факултет/Faculty of Medicine</v>
      </c>
      <c r="B161" s="13">
        <f ca="1">IFERROR(__xludf.DUMMYFUNCTION("""COMPUTED_VALUE"""),4)</f>
        <v>4</v>
      </c>
      <c r="C161" s="14">
        <f ca="1">IFERROR(__xludf.DUMMYFUNCTION("""COMPUTED_VALUE"""),38842)</f>
        <v>38842</v>
      </c>
      <c r="D161" s="13" t="str">
        <f ca="1">IFERROR(__xludf.DUMMYFUNCTION("""COMPUTED_VALUE"""),"Декември/December 2020")</f>
        <v>Декември/December 2020</v>
      </c>
    </row>
    <row r="162" spans="1:4" s="11" customFormat="1" ht="12.75" x14ac:dyDescent="0.2">
      <c r="A162" s="13" t="str">
        <f ca="1">IFERROR(__xludf.DUMMYFUNCTION("""COMPUTED_VALUE"""),"Медицински факултет/Faculty of Medicine")</f>
        <v>Медицински факултет/Faculty of Medicine</v>
      </c>
      <c r="B162" s="13">
        <f ca="1">IFERROR(__xludf.DUMMYFUNCTION("""COMPUTED_VALUE"""),5)</f>
        <v>5</v>
      </c>
      <c r="C162" s="14">
        <f ca="1">IFERROR(__xludf.DUMMYFUNCTION("""COMPUTED_VALUE"""),38662)</f>
        <v>38662</v>
      </c>
      <c r="D162" s="13" t="str">
        <f ca="1">IFERROR(__xludf.DUMMYFUNCTION("""COMPUTED_VALUE"""),"Декември/December 2020")</f>
        <v>Декември/December 2020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6"/>
  <sheetViews>
    <sheetView workbookViewId="0">
      <selection activeCell="E1" sqref="E1:E1048576"/>
    </sheetView>
  </sheetViews>
  <sheetFormatPr defaultColWidth="14.42578125" defaultRowHeight="15.75" customHeight="1" x14ac:dyDescent="0.2"/>
  <cols>
    <col min="1" max="1" width="52.85546875" bestFit="1" customWidth="1"/>
    <col min="2" max="2" width="8.42578125" customWidth="1"/>
    <col min="3" max="3" width="12.28515625" style="9" customWidth="1"/>
    <col min="4" max="4" width="24" bestFit="1" customWidth="1"/>
  </cols>
  <sheetData>
    <row r="1" spans="1:17" s="2" customFormat="1" ht="57" x14ac:dyDescent="0.2">
      <c r="A1" s="6" t="s">
        <v>0</v>
      </c>
      <c r="B1" s="6" t="s">
        <v>1</v>
      </c>
      <c r="C1" s="8" t="s">
        <v>2</v>
      </c>
      <c r="D1" s="6" t="s">
        <v>3</v>
      </c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s="2" customFormat="1" ht="14.25" x14ac:dyDescent="0.2">
      <c r="A2" s="6" t="s">
        <v>5</v>
      </c>
      <c r="B2" s="6"/>
      <c r="C2" s="8"/>
      <c r="D2" s="6"/>
      <c r="E2" s="4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s="11" customFormat="1" ht="12.75" x14ac:dyDescent="0.2">
      <c r="A3" s="13" t="str">
        <f ca="1">IFERROR(__xludf.DUMMYFUNCTION("""COMPUTED_VALUE"""),"Факултет по дентална медицина/Faculty of Dental Medicine")</f>
        <v>Факултет по дентална медицина/Faculty of Dental Medicine</v>
      </c>
      <c r="B3" s="13">
        <f ca="1">IFERROR(__xludf.DUMMYFUNCTION("""COMPUTED_VALUE"""),6)</f>
        <v>6</v>
      </c>
      <c r="C3" s="14">
        <f ca="1">IFERROR(__xludf.DUMMYFUNCTION("""COMPUTED_VALUE"""),15650)</f>
        <v>15650</v>
      </c>
      <c r="D3" s="13" t="str">
        <f ca="1">IFERROR(__xludf.DUMMYFUNCTION("""COMPUTED_VALUE"""),"Декември/December  2020")</f>
        <v>Декември/December  2020</v>
      </c>
    </row>
    <row r="4" spans="1:17" s="11" customFormat="1" ht="12.75" x14ac:dyDescent="0.2">
      <c r="A4" s="13" t="str">
        <f ca="1">IFERROR(__xludf.DUMMYFUNCTION("""COMPUTED_VALUE"""),"Факултет по дентална медицина/Faculty of Dental Medicine")</f>
        <v>Факултет по дентална медицина/Faculty of Dental Medicine</v>
      </c>
      <c r="B4" s="13">
        <f ca="1">IFERROR(__xludf.DUMMYFUNCTION("""COMPUTED_VALUE"""),4)</f>
        <v>4</v>
      </c>
      <c r="C4" s="14">
        <f ca="1">IFERROR(__xludf.DUMMYFUNCTION("""COMPUTED_VALUE"""),16013)</f>
        <v>16013</v>
      </c>
      <c r="D4" s="13" t="str">
        <f ca="1">IFERROR(__xludf.DUMMYFUNCTION("""COMPUTED_VALUE"""),"Декември/December  2020")</f>
        <v>Декември/December  2020</v>
      </c>
    </row>
    <row r="5" spans="1:17" s="11" customFormat="1" ht="12.75" x14ac:dyDescent="0.2">
      <c r="A5" s="13" t="str">
        <f ca="1">IFERROR(__xludf.DUMMYFUNCTION("""COMPUTED_VALUE"""),"Факултет по дентална медицина/Faculty of Dental Medicine")</f>
        <v>Факултет по дентална медицина/Faculty of Dental Medicine</v>
      </c>
      <c r="B5" s="13">
        <f ca="1">IFERROR(__xludf.DUMMYFUNCTION("""COMPUTED_VALUE"""),4)</f>
        <v>4</v>
      </c>
      <c r="C5" s="14">
        <f ca="1">IFERROR(__xludf.DUMMYFUNCTION("""COMPUTED_VALUE"""),16012)</f>
        <v>16012</v>
      </c>
      <c r="D5" s="13" t="str">
        <f ca="1">IFERROR(__xludf.DUMMYFUNCTION("""COMPUTED_VALUE"""),"Декември/December  2020")</f>
        <v>Декември/December  2020</v>
      </c>
    </row>
    <row r="6" spans="1:17" ht="15.75" customHeight="1" x14ac:dyDescent="0.2">
      <c r="A6" s="11"/>
      <c r="B6" s="11"/>
      <c r="C6" s="12"/>
      <c r="D6" s="11"/>
      <c r="E6" s="11"/>
      <c r="F6" s="11"/>
      <c r="G6" s="11"/>
      <c r="H6" s="11"/>
      <c r="I6" s="11"/>
      <c r="J6" s="11"/>
      <c r="K6" s="11"/>
      <c r="L6" s="11"/>
      <c r="M6" s="11"/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1"/>
  <sheetViews>
    <sheetView workbookViewId="0">
      <selection activeCell="E1" sqref="E1:E1048576"/>
    </sheetView>
  </sheetViews>
  <sheetFormatPr defaultColWidth="14.42578125" defaultRowHeight="15.75" customHeight="1" x14ac:dyDescent="0.2"/>
  <cols>
    <col min="1" max="1" width="50.7109375" bestFit="1" customWidth="1"/>
    <col min="2" max="2" width="8.42578125" customWidth="1"/>
    <col min="3" max="3" width="20.85546875" style="9" customWidth="1"/>
    <col min="4" max="4" width="17.85546875" customWidth="1"/>
  </cols>
  <sheetData>
    <row r="1" spans="1:15" s="2" customFormat="1" ht="28.5" x14ac:dyDescent="0.2">
      <c r="A1" s="6" t="s">
        <v>0</v>
      </c>
      <c r="B1" s="6" t="s">
        <v>1</v>
      </c>
      <c r="C1" s="8" t="s">
        <v>2</v>
      </c>
      <c r="D1" s="6" t="s">
        <v>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s="2" customFormat="1" ht="14.25" x14ac:dyDescent="0.2">
      <c r="A2" s="6" t="s">
        <v>4</v>
      </c>
      <c r="B2" s="6"/>
      <c r="C2" s="8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11" customFormat="1" ht="12.75" x14ac:dyDescent="0.2">
      <c r="A3" s="13" t="str">
        <f ca="1">IFERROR(__xludf.DUMMYFUNCTION("""COMPUTED_VALUE"""),"Факултет по обществено здраве/Faculty of Public Health")</f>
        <v>Факултет по обществено здраве/Faculty of Public Health</v>
      </c>
      <c r="B3" s="13">
        <f ca="1">IFERROR(__xludf.DUMMYFUNCTION("""COMPUTED_VALUE"""),2)</f>
        <v>2</v>
      </c>
      <c r="C3" s="14">
        <f ca="1">IFERROR(__xludf.DUMMYFUNCTION("""COMPUTED_VALUE"""),1571)</f>
        <v>1571</v>
      </c>
      <c r="D3" s="13" t="str">
        <f ca="1">IFERROR(__xludf.DUMMYFUNCTION("""COMPUTED_VALUE"""),"Ноември/November  2020")</f>
        <v>Ноември/November  2020</v>
      </c>
    </row>
    <row r="4" spans="1:15" s="11" customFormat="1" ht="15.75" customHeight="1" x14ac:dyDescent="0.2">
      <c r="A4" s="13" t="str">
        <f ca="1">IFERROR(__xludf.DUMMYFUNCTION("""COMPUTED_VALUE"""),"Факултет по обществено здраве/Faculty of Public Health")</f>
        <v>Факултет по обществено здраве/Faculty of Public Health</v>
      </c>
      <c r="B4" s="13">
        <f ca="1">IFERROR(__xludf.DUMMYFUNCTION("""COMPUTED_VALUE"""),4)</f>
        <v>4</v>
      </c>
      <c r="C4" s="14" t="str">
        <f ca="1">IFERROR(__xludf.DUMMYFUNCTION("""COMPUTED_VALUE"""),"МС 1266")</f>
        <v>МС 1266</v>
      </c>
      <c r="D4" s="13" t="str">
        <f ca="1">IFERROR(__xludf.DUMMYFUNCTION("""COMPUTED_VALUE"""),"Ноември/November  2020")</f>
        <v>Ноември/November  2020</v>
      </c>
    </row>
    <row r="6" spans="1:15" ht="15.75" customHeight="1" x14ac:dyDescent="0.2">
      <c r="A6" s="7" t="s">
        <v>5</v>
      </c>
      <c r="B6" s="3"/>
      <c r="C6" s="10"/>
      <c r="D6" s="3"/>
    </row>
    <row r="7" spans="1:15" s="11" customFormat="1" ht="12.75" x14ac:dyDescent="0.2">
      <c r="A7" s="13" t="str">
        <f ca="1">IFERROR(__xludf.DUMMYFUNCTION("""COMPUTED_VALUE"""),"Факултет по обществено здраве/Faculty of Public Health")</f>
        <v>Факултет по обществено здраве/Faculty of Public Health</v>
      </c>
      <c r="B7" s="13">
        <f ca="1">IFERROR(__xludf.DUMMYFUNCTION("""COMPUTED_VALUE"""),2)</f>
        <v>2</v>
      </c>
      <c r="C7" s="14">
        <f ca="1">IFERROR(__xludf.DUMMYFUNCTION("""COMPUTED_VALUE"""),1623)</f>
        <v>1623</v>
      </c>
      <c r="D7" s="13" t="str">
        <f ca="1">IFERROR(__xludf.DUMMYFUNCTION("""COMPUTED_VALUE"""),"Декември/December 2020")</f>
        <v>Декември/December 2020</v>
      </c>
    </row>
    <row r="8" spans="1:15" s="11" customFormat="1" ht="12.75" x14ac:dyDescent="0.2">
      <c r="A8" s="13" t="str">
        <f ca="1">IFERROR(__xludf.DUMMYFUNCTION("""COMPUTED_VALUE"""),"Факултет по обществено здраве/Faculty of Public Health")</f>
        <v>Факултет по обществено здраве/Faculty of Public Health</v>
      </c>
      <c r="B8" s="13">
        <f ca="1">IFERROR(__xludf.DUMMYFUNCTION("""COMPUTED_VALUE"""),2)</f>
        <v>2</v>
      </c>
      <c r="C8" s="14">
        <f ca="1">IFERROR(__xludf.DUMMYFUNCTION("""COMPUTED_VALUE"""),1561)</f>
        <v>1561</v>
      </c>
      <c r="D8" s="13" t="str">
        <f ca="1">IFERROR(__xludf.DUMMYFUNCTION("""COMPUTED_VALUE"""),"Декември/December 2020")</f>
        <v>Декември/December 2020</v>
      </c>
    </row>
    <row r="9" spans="1:15" s="11" customFormat="1" ht="12.75" x14ac:dyDescent="0.2">
      <c r="A9" s="13" t="str">
        <f ca="1">IFERROR(__xludf.DUMMYFUNCTION("""COMPUTED_VALUE"""),"Факултет по обществено здраве/Faculty of Public Health")</f>
        <v>Факултет по обществено здраве/Faculty of Public Health</v>
      </c>
      <c r="B9" s="13">
        <f ca="1">IFERROR(__xludf.DUMMYFUNCTION("""COMPUTED_VALUE"""),2)</f>
        <v>2</v>
      </c>
      <c r="C9" s="14">
        <f ca="1">IFERROR(__xludf.DUMMYFUNCTION("""COMPUTED_VALUE"""),1612)</f>
        <v>1612</v>
      </c>
      <c r="D9" s="13" t="str">
        <f ca="1">IFERROR(__xludf.DUMMYFUNCTION("""COMPUTED_VALUE"""),"Декември/December 2020")</f>
        <v>Декември/December 2020</v>
      </c>
    </row>
    <row r="10" spans="1:15" s="11" customFormat="1" ht="12.75" x14ac:dyDescent="0.2">
      <c r="A10" s="13" t="str">
        <f ca="1">IFERROR(__xludf.DUMMYFUNCTION("""COMPUTED_VALUE"""),"Факултет по обществено здраве/Faculty of Public Health")</f>
        <v>Факултет по обществено здраве/Faculty of Public Health</v>
      </c>
      <c r="B10" s="13">
        <f ca="1">IFERROR(__xludf.DUMMYFUNCTION("""COMPUTED_VALUE"""),2)</f>
        <v>2</v>
      </c>
      <c r="C10" s="14">
        <f ca="1">IFERROR(__xludf.DUMMYFUNCTION("""COMPUTED_VALUE"""),1571)</f>
        <v>1571</v>
      </c>
      <c r="D10" s="13" t="str">
        <f ca="1">IFERROR(__xludf.DUMMYFUNCTION("""COMPUTED_VALUE"""),"Декември/December 2020")</f>
        <v>Декември/December 2020</v>
      </c>
    </row>
    <row r="11" spans="1:15" s="11" customFormat="1" ht="12.75" x14ac:dyDescent="0.2">
      <c r="A11" s="13" t="str">
        <f ca="1">IFERROR(__xludf.DUMMYFUNCTION("""COMPUTED_VALUE"""),"Факултет по обществено здраве/Faculty of Public Health")</f>
        <v>Факултет по обществено здраве/Faculty of Public Health</v>
      </c>
      <c r="B11" s="13">
        <f ca="1">IFERROR(__xludf.DUMMYFUNCTION("""COMPUTED_VALUE"""),4)</f>
        <v>4</v>
      </c>
      <c r="C11" s="14">
        <f ca="1">IFERROR(__xludf.DUMMYFUNCTION("""COMPUTED_VALUE"""),430)</f>
        <v>430</v>
      </c>
      <c r="D11" s="13" t="str">
        <f ca="1">IFERROR(__xludf.DUMMYFUNCTION("""COMPUTED_VALUE"""),"Декември/December 2020")</f>
        <v>Декември/December 2020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1"/>
  <sheetViews>
    <sheetView workbookViewId="0">
      <selection activeCell="E1" sqref="E1:E1048576"/>
    </sheetView>
  </sheetViews>
  <sheetFormatPr defaultColWidth="14.42578125" defaultRowHeight="15.75" customHeight="1" x14ac:dyDescent="0.2"/>
  <cols>
    <col min="1" max="1" width="31.7109375" bestFit="1" customWidth="1"/>
    <col min="2" max="2" width="8.42578125" customWidth="1"/>
    <col min="3" max="3" width="12.28515625" style="9" customWidth="1"/>
    <col min="4" max="4" width="24" bestFit="1" customWidth="1"/>
  </cols>
  <sheetData>
    <row r="1" spans="1:15" s="2" customFormat="1" ht="57" x14ac:dyDescent="0.2">
      <c r="A1" s="6" t="s">
        <v>0</v>
      </c>
      <c r="B1" s="6" t="s">
        <v>1</v>
      </c>
      <c r="C1" s="8" t="s">
        <v>2</v>
      </c>
      <c r="D1" s="6" t="s">
        <v>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s="2" customFormat="1" ht="14.25" x14ac:dyDescent="0.2">
      <c r="A2" s="6" t="s">
        <v>4</v>
      </c>
      <c r="B2" s="6"/>
      <c r="C2" s="8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11" customFormat="1" ht="12.75" x14ac:dyDescent="0.2">
      <c r="A3" s="13" t="str">
        <f ca="1">IFERROR(__xludf.DUMMYFUNCTION("""COMPUTED_VALUE"""),"Медицински колеж/Medical College")</f>
        <v>Медицински колеж/Medical College</v>
      </c>
      <c r="B3" s="13">
        <f ca="1">IFERROR(__xludf.DUMMYFUNCTION("""COMPUTED_VALUE"""),2)</f>
        <v>2</v>
      </c>
      <c r="C3" s="14">
        <f ca="1">IFERROR(__xludf.DUMMYFUNCTION("""COMPUTED_VALUE"""),3737)</f>
        <v>3737</v>
      </c>
      <c r="D3" s="13" t="str">
        <f ca="1">IFERROR(__xludf.DUMMYFUNCTION("""COMPUTED_VALUE"""),"Ноември/November 2020")</f>
        <v>Ноември/November 2020</v>
      </c>
    </row>
    <row r="4" spans="1:15" s="11" customFormat="1" ht="12.75" x14ac:dyDescent="0.2">
      <c r="A4" s="13" t="str">
        <f ca="1">IFERROR(__xludf.DUMMYFUNCTION("""COMPUTED_VALUE"""),"Медицински колеж/Medical College")</f>
        <v>Медицински колеж/Medical College</v>
      </c>
      <c r="B4" s="13">
        <f ca="1">IFERROR(__xludf.DUMMYFUNCTION("""COMPUTED_VALUE"""),2)</f>
        <v>2</v>
      </c>
      <c r="C4" s="14">
        <f ca="1">IFERROR(__xludf.DUMMYFUNCTION("""COMPUTED_VALUE"""),3733)</f>
        <v>3733</v>
      </c>
      <c r="D4" s="13" t="str">
        <f ca="1">IFERROR(__xludf.DUMMYFUNCTION("""COMPUTED_VALUE"""),"Ноември/November 2020")</f>
        <v>Ноември/November 2020</v>
      </c>
    </row>
    <row r="5" spans="1:15" s="11" customFormat="1" ht="12.75" x14ac:dyDescent="0.2">
      <c r="A5" s="13" t="str">
        <f ca="1">IFERROR(__xludf.DUMMYFUNCTION("""COMPUTED_VALUE"""),"Медицински колеж/Medical College")</f>
        <v>Медицински колеж/Medical College</v>
      </c>
      <c r="B5" s="13">
        <f ca="1">IFERROR(__xludf.DUMMYFUNCTION("""COMPUTED_VALUE"""),2)</f>
        <v>2</v>
      </c>
      <c r="C5" s="14">
        <f ca="1">IFERROR(__xludf.DUMMYFUNCTION("""COMPUTED_VALUE"""),3710)</f>
        <v>3710</v>
      </c>
      <c r="D5" s="13" t="str">
        <f ca="1">IFERROR(__xludf.DUMMYFUNCTION("""COMPUTED_VALUE"""),"Ноември/November 2020")</f>
        <v>Ноември/November 2020</v>
      </c>
    </row>
    <row r="7" spans="1:15" ht="15.75" customHeight="1" x14ac:dyDescent="0.2">
      <c r="A7" s="7" t="s">
        <v>5</v>
      </c>
      <c r="B7" s="3"/>
      <c r="C7" s="10"/>
      <c r="D7" s="3"/>
    </row>
    <row r="8" spans="1:15" s="11" customFormat="1" ht="12.75" x14ac:dyDescent="0.2">
      <c r="A8" s="13" t="str">
        <f ca="1">IFERROR(__xludf.DUMMYFUNCTION("""COMPUTED_VALUE"""),"Медицински колеж/Medical College")</f>
        <v>Медицински колеж/Medical College</v>
      </c>
      <c r="B8" s="13">
        <f ca="1">IFERROR(__xludf.DUMMYFUNCTION("""COMPUTED_VALUE"""),2)</f>
        <v>2</v>
      </c>
      <c r="C8" s="14">
        <f ca="1">IFERROR(__xludf.DUMMYFUNCTION("""COMPUTED_VALUE"""),3737)</f>
        <v>3737</v>
      </c>
      <c r="D8" s="13" t="str">
        <f ca="1">IFERROR(__xludf.DUMMYFUNCTION("""COMPUTED_VALUE"""),"Декември/December  2020")</f>
        <v>Декември/December  2020</v>
      </c>
    </row>
    <row r="9" spans="1:15" s="11" customFormat="1" ht="12.75" x14ac:dyDescent="0.2">
      <c r="A9" s="13" t="str">
        <f ca="1">IFERROR(__xludf.DUMMYFUNCTION("""COMPUTED_VALUE"""),"Медицински колеж/Medical College")</f>
        <v>Медицински колеж/Medical College</v>
      </c>
      <c r="B9" s="13">
        <f ca="1">IFERROR(__xludf.DUMMYFUNCTION("""COMPUTED_VALUE"""),2)</f>
        <v>2</v>
      </c>
      <c r="C9" s="14">
        <f ca="1">IFERROR(__xludf.DUMMYFUNCTION("""COMPUTED_VALUE"""),3733)</f>
        <v>3733</v>
      </c>
      <c r="D9" s="13" t="str">
        <f ca="1">IFERROR(__xludf.DUMMYFUNCTION("""COMPUTED_VALUE"""),"Декември/December  2020")</f>
        <v>Декември/December  2020</v>
      </c>
    </row>
    <row r="10" spans="1:15" s="11" customFormat="1" ht="12.75" x14ac:dyDescent="0.2">
      <c r="A10" s="13" t="str">
        <f ca="1">IFERROR(__xludf.DUMMYFUNCTION("""COMPUTED_VALUE"""),"Медицински колеж/Medical College")</f>
        <v>Медицински колеж/Medical College</v>
      </c>
      <c r="B10" s="13">
        <f ca="1">IFERROR(__xludf.DUMMYFUNCTION("""COMPUTED_VALUE"""),2)</f>
        <v>2</v>
      </c>
      <c r="C10" s="14">
        <f ca="1">IFERROR(__xludf.DUMMYFUNCTION("""COMPUTED_VALUE"""),3710)</f>
        <v>3710</v>
      </c>
      <c r="D10" s="13" t="str">
        <f ca="1">IFERROR(__xludf.DUMMYFUNCTION("""COMPUTED_VALUE"""),"Декември/December  2020")</f>
        <v>Декември/December  2020</v>
      </c>
    </row>
    <row r="11" spans="1:15" s="11" customFormat="1" ht="12.75" x14ac:dyDescent="0.2">
      <c r="A11" s="13" t="str">
        <f ca="1">IFERROR(__xludf.DUMMYFUNCTION("""COMPUTED_VALUE"""),"Медицински колеж/Medical College")</f>
        <v>Медицински колеж/Medical College</v>
      </c>
      <c r="B11" s="13">
        <f ca="1">IFERROR(__xludf.DUMMYFUNCTION("""COMPUTED_VALUE"""),2)</f>
        <v>2</v>
      </c>
      <c r="C11" s="14">
        <f ca="1">IFERROR(__xludf.DUMMYFUNCTION("""COMPUTED_VALUE"""),954)</f>
        <v>954</v>
      </c>
      <c r="D11" s="13" t="str">
        <f ca="1">IFERROR(__xludf.DUMMYFUNCTION("""COMPUTED_VALUE"""),"Декември/December  2020")</f>
        <v>Декември/December  2020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1"/>
  <sheetViews>
    <sheetView workbookViewId="0">
      <selection activeCell="E1" sqref="E1:E1048576"/>
    </sheetView>
  </sheetViews>
  <sheetFormatPr defaultColWidth="14.42578125" defaultRowHeight="15.75" customHeight="1" x14ac:dyDescent="0.2"/>
  <cols>
    <col min="1" max="1" width="30" bestFit="1" customWidth="1"/>
    <col min="2" max="2" width="8.42578125" customWidth="1"/>
    <col min="3" max="3" width="12.28515625" style="9" customWidth="1"/>
    <col min="4" max="4" width="24" bestFit="1" customWidth="1"/>
  </cols>
  <sheetData>
    <row r="1" spans="1:15" ht="57" x14ac:dyDescent="0.2">
      <c r="A1" s="6" t="s">
        <v>0</v>
      </c>
      <c r="B1" s="6" t="s">
        <v>1</v>
      </c>
      <c r="C1" s="8" t="s">
        <v>2</v>
      </c>
      <c r="D1" s="6" t="s">
        <v>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4.25" x14ac:dyDescent="0.2">
      <c r="A2" s="6" t="s">
        <v>4</v>
      </c>
      <c r="B2" s="6"/>
      <c r="C2" s="8"/>
      <c r="D2" s="6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s="11" customFormat="1" ht="12.75" x14ac:dyDescent="0.2">
      <c r="A3" s="13" t="str">
        <f ca="1">IFERROR(__xludf.DUMMYFUNCTION("""COMPUTED_VALUE"""),"Филиал Враца/Branch - Vratza")</f>
        <v>Филиал Враца/Branch - Vratza</v>
      </c>
      <c r="B3" s="13">
        <f ca="1">IFERROR(__xludf.DUMMYFUNCTION("""COMPUTED_VALUE"""),2)</f>
        <v>2</v>
      </c>
      <c r="C3" s="14">
        <f ca="1">IFERROR(__xludf.DUMMYFUNCTION("""COMPUTED_VALUE"""),77)</f>
        <v>77</v>
      </c>
      <c r="D3" s="13" t="str">
        <f ca="1">IFERROR(__xludf.DUMMYFUNCTION("""COMPUTED_VALUE"""),"Ноември/November 2020")</f>
        <v>Ноември/November 2020</v>
      </c>
    </row>
    <row r="4" spans="1:15" s="11" customFormat="1" ht="12.75" x14ac:dyDescent="0.2">
      <c r="A4" s="13" t="str">
        <f ca="1">IFERROR(__xludf.DUMMYFUNCTION("""COMPUTED_VALUE"""),"Филиал Враца/Branch - Vratza")</f>
        <v>Филиал Враца/Branch - Vratza</v>
      </c>
      <c r="B4" s="13">
        <f ca="1">IFERROR(__xludf.DUMMYFUNCTION("""COMPUTED_VALUE"""),4)</f>
        <v>4</v>
      </c>
      <c r="C4" s="14">
        <f ca="1">IFERROR(__xludf.DUMMYFUNCTION("""COMPUTED_VALUE"""),23)</f>
        <v>23</v>
      </c>
      <c r="D4" s="13" t="str">
        <f ca="1">IFERROR(__xludf.DUMMYFUNCTION("""COMPUTED_VALUE"""),"Ноември/November 2020")</f>
        <v>Ноември/November 2020</v>
      </c>
    </row>
    <row r="5" spans="1:15" s="11" customFormat="1" ht="12.75" x14ac:dyDescent="0.2">
      <c r="A5" s="13" t="str">
        <f ca="1">IFERROR(__xludf.DUMMYFUNCTION("""COMPUTED_VALUE"""),"Филиал Враца/Branch - Vratza")</f>
        <v>Филиал Враца/Branch - Vratza</v>
      </c>
      <c r="B5" s="13">
        <f ca="1">IFERROR(__xludf.DUMMYFUNCTION("""COMPUTED_VALUE"""),4)</f>
        <v>4</v>
      </c>
      <c r="C5" s="14">
        <f ca="1">IFERROR(__xludf.DUMMYFUNCTION("""COMPUTED_VALUE"""),26)</f>
        <v>26</v>
      </c>
      <c r="D5" s="13" t="str">
        <f ca="1">IFERROR(__xludf.DUMMYFUNCTION("""COMPUTED_VALUE"""),"Ноември/November 2020")</f>
        <v>Ноември/November 2020</v>
      </c>
    </row>
    <row r="6" spans="1:15" s="11" customFormat="1" ht="12.75" x14ac:dyDescent="0.2">
      <c r="A6" s="13" t="str">
        <f ca="1">IFERROR(__xludf.DUMMYFUNCTION("""COMPUTED_VALUE"""),"Филиал Враца/Branch - Vratza")</f>
        <v>Филиал Враца/Branch - Vratza</v>
      </c>
      <c r="B6" s="13">
        <f ca="1">IFERROR(__xludf.DUMMYFUNCTION("""COMPUTED_VALUE"""),4)</f>
        <v>4</v>
      </c>
      <c r="C6" s="14" t="str">
        <f ca="1">IFERROR(__xludf.DUMMYFUNCTION("""COMPUTED_VALUE"""),"03")</f>
        <v>03</v>
      </c>
      <c r="D6" s="13" t="str">
        <f ca="1">IFERROR(__xludf.DUMMYFUNCTION("""COMPUTED_VALUE"""),"Ноември/November 2020")</f>
        <v>Ноември/November 2020</v>
      </c>
    </row>
    <row r="7" spans="1:15" s="11" customFormat="1" ht="12.75" x14ac:dyDescent="0.2">
      <c r="A7" s="13" t="str">
        <f ca="1">IFERROR(__xludf.DUMMYFUNCTION("""COMPUTED_VALUE"""),"Филиал Враца/Branch - Vratza")</f>
        <v>Филиал Враца/Branch - Vratza</v>
      </c>
      <c r="B7" s="13">
        <f ca="1">IFERROR(__xludf.DUMMYFUNCTION("""COMPUTED_VALUE"""),4)</f>
        <v>4</v>
      </c>
      <c r="C7" s="14">
        <f ca="1">IFERROR(__xludf.DUMMYFUNCTION("""COMPUTED_VALUE"""),2306)</f>
        <v>2306</v>
      </c>
      <c r="D7" s="13" t="str">
        <f ca="1">IFERROR(__xludf.DUMMYFUNCTION("""COMPUTED_VALUE"""),"Ноември/November 2020")</f>
        <v>Ноември/November 2020</v>
      </c>
    </row>
    <row r="8" spans="1:15" s="11" customFormat="1" ht="12.75" x14ac:dyDescent="0.2">
      <c r="A8" s="13" t="str">
        <f ca="1">IFERROR(__xludf.DUMMYFUNCTION("""COMPUTED_VALUE"""),"Филиал Враца/Branch - Vratza")</f>
        <v>Филиал Враца/Branch - Vratza</v>
      </c>
      <c r="B8" s="13">
        <f ca="1">IFERROR(__xludf.DUMMYFUNCTION("""COMPUTED_VALUE"""),2)</f>
        <v>2</v>
      </c>
      <c r="C8" s="14">
        <f ca="1">IFERROR(__xludf.DUMMYFUNCTION("""COMPUTED_VALUE"""),71)</f>
        <v>71</v>
      </c>
      <c r="D8" s="13" t="str">
        <f ca="1">IFERROR(__xludf.DUMMYFUNCTION("""COMPUTED_VALUE"""),"Ноември/November 2020")</f>
        <v>Ноември/November 2020</v>
      </c>
    </row>
    <row r="10" spans="1:15" ht="15.75" customHeight="1" x14ac:dyDescent="0.2">
      <c r="A10" s="7" t="s">
        <v>5</v>
      </c>
      <c r="B10" s="3"/>
      <c r="C10" s="10"/>
      <c r="D10" s="3"/>
    </row>
    <row r="11" spans="1:15" s="11" customFormat="1" ht="12.75" x14ac:dyDescent="0.2">
      <c r="A11" s="13" t="str">
        <f ca="1">IFERROR(__xludf.DUMMYFUNCTION("""COMPUTED_VALUE"""),"Филиал Враца/Branch - Vratza")</f>
        <v>Филиал Враца/Branch - Vratza</v>
      </c>
      <c r="B11" s="13">
        <f ca="1">IFERROR(__xludf.DUMMYFUNCTION("""COMPUTED_VALUE"""),2)</f>
        <v>2</v>
      </c>
      <c r="C11" s="14">
        <f ca="1">IFERROR(__xludf.DUMMYFUNCTION("""COMPUTED_VALUE"""),2415)</f>
        <v>2415</v>
      </c>
      <c r="D11" s="13" t="str">
        <f ca="1">IFERROR(__xludf.DUMMYFUNCTION("""COMPUTED_VALUE"""),"Декември/December  2020")</f>
        <v>Декември/December  2020</v>
      </c>
    </row>
    <row r="12" spans="1:15" s="11" customFormat="1" ht="12.75" x14ac:dyDescent="0.2">
      <c r="A12" s="13" t="str">
        <f ca="1">IFERROR(__xludf.DUMMYFUNCTION("""COMPUTED_VALUE"""),"Филиал Враца/Branch - Vratza")</f>
        <v>Филиал Враца/Branch - Vratza</v>
      </c>
      <c r="B12" s="13">
        <f ca="1">IFERROR(__xludf.DUMMYFUNCTION("""COMPUTED_VALUE"""),2)</f>
        <v>2</v>
      </c>
      <c r="C12" s="14">
        <f ca="1">IFERROR(__xludf.DUMMYFUNCTION("""COMPUTED_VALUE"""),2428)</f>
        <v>2428</v>
      </c>
      <c r="D12" s="13" t="str">
        <f ca="1">IFERROR(__xludf.DUMMYFUNCTION("""COMPUTED_VALUE"""),"Декември/December  2020")</f>
        <v>Декември/December  2020</v>
      </c>
    </row>
    <row r="13" spans="1:15" s="11" customFormat="1" ht="12.75" x14ac:dyDescent="0.2">
      <c r="A13" s="13" t="str">
        <f ca="1">IFERROR(__xludf.DUMMYFUNCTION("""COMPUTED_VALUE"""),"Филиал Враца/Branch - Vratza")</f>
        <v>Филиал Враца/Branch - Vratza</v>
      </c>
      <c r="B13" s="13">
        <f ca="1">IFERROR(__xludf.DUMMYFUNCTION("""COMPUTED_VALUE"""),3)</f>
        <v>3</v>
      </c>
      <c r="C13" s="14">
        <f ca="1">IFERROR(__xludf.DUMMYFUNCTION("""COMPUTED_VALUE"""),2374)</f>
        <v>2374</v>
      </c>
      <c r="D13" s="13" t="str">
        <f ca="1">IFERROR(__xludf.DUMMYFUNCTION("""COMPUTED_VALUE"""),"Декември/December  2020")</f>
        <v>Декември/December  2020</v>
      </c>
    </row>
    <row r="14" spans="1:15" s="11" customFormat="1" ht="12.75" x14ac:dyDescent="0.2">
      <c r="A14" s="13" t="str">
        <f ca="1">IFERROR(__xludf.DUMMYFUNCTION("""COMPUTED_VALUE"""),"Филиал Враца/Branch - Vratza")</f>
        <v>Филиал Враца/Branch - Vratza</v>
      </c>
      <c r="B14" s="13">
        <f ca="1">IFERROR(__xludf.DUMMYFUNCTION("""COMPUTED_VALUE"""),3)</f>
        <v>3</v>
      </c>
      <c r="C14" s="14">
        <f ca="1">IFERROR(__xludf.DUMMYFUNCTION("""COMPUTED_VALUE"""),2384)</f>
        <v>2384</v>
      </c>
      <c r="D14" s="13" t="str">
        <f ca="1">IFERROR(__xludf.DUMMYFUNCTION("""COMPUTED_VALUE"""),"Декември/December  2020")</f>
        <v>Декември/December  2020</v>
      </c>
    </row>
    <row r="15" spans="1:15" s="11" customFormat="1" ht="12.75" x14ac:dyDescent="0.2">
      <c r="A15" s="13" t="str">
        <f ca="1">IFERROR(__xludf.DUMMYFUNCTION("""COMPUTED_VALUE"""),"Филиал Враца/Branch - Vratza")</f>
        <v>Филиал Враца/Branch - Vratza</v>
      </c>
      <c r="B15" s="13">
        <f ca="1">IFERROR(__xludf.DUMMYFUNCTION("""COMPUTED_VALUE"""),2)</f>
        <v>2</v>
      </c>
      <c r="C15" s="14">
        <f ca="1">IFERROR(__xludf.DUMMYFUNCTION("""COMPUTED_VALUE"""),77)</f>
        <v>77</v>
      </c>
      <c r="D15" s="13" t="str">
        <f ca="1">IFERROR(__xludf.DUMMYFUNCTION("""COMPUTED_VALUE"""),"Декември/December  2020")</f>
        <v>Декември/December  2020</v>
      </c>
    </row>
    <row r="16" spans="1:15" s="11" customFormat="1" ht="12.75" x14ac:dyDescent="0.2">
      <c r="A16" s="13" t="str">
        <f ca="1">IFERROR(__xludf.DUMMYFUNCTION("""COMPUTED_VALUE"""),"Филиал Враца/Branch - Vratza")</f>
        <v>Филиал Враца/Branch - Vratza</v>
      </c>
      <c r="B16" s="13">
        <f ca="1">IFERROR(__xludf.DUMMYFUNCTION("""COMPUTED_VALUE"""),4)</f>
        <v>4</v>
      </c>
      <c r="C16" s="14">
        <f ca="1">IFERROR(__xludf.DUMMYFUNCTION("""COMPUTED_VALUE"""),23)</f>
        <v>23</v>
      </c>
      <c r="D16" s="13" t="str">
        <f ca="1">IFERROR(__xludf.DUMMYFUNCTION("""COMPUTED_VALUE"""),"Декември/December  2020")</f>
        <v>Декември/December  2020</v>
      </c>
    </row>
    <row r="17" spans="1:4" s="11" customFormat="1" ht="12.75" x14ac:dyDescent="0.2">
      <c r="A17" s="13" t="str">
        <f ca="1">IFERROR(__xludf.DUMMYFUNCTION("""COMPUTED_VALUE"""),"Филиал Враца/Branch - Vratza")</f>
        <v>Филиал Враца/Branch - Vratza</v>
      </c>
      <c r="B17" s="13">
        <f ca="1">IFERROR(__xludf.DUMMYFUNCTION("""COMPUTED_VALUE"""),4)</f>
        <v>4</v>
      </c>
      <c r="C17" s="14">
        <f ca="1">IFERROR(__xludf.DUMMYFUNCTION("""COMPUTED_VALUE"""),26)</f>
        <v>26</v>
      </c>
      <c r="D17" s="13" t="str">
        <f ca="1">IFERROR(__xludf.DUMMYFUNCTION("""COMPUTED_VALUE"""),"Декември/December  2020")</f>
        <v>Декември/December  2020</v>
      </c>
    </row>
    <row r="18" spans="1:4" s="11" customFormat="1" ht="12.75" x14ac:dyDescent="0.2">
      <c r="A18" s="13" t="str">
        <f ca="1">IFERROR(__xludf.DUMMYFUNCTION("""COMPUTED_VALUE"""),"Филиал Враца/Branch - Vratza")</f>
        <v>Филиал Враца/Branch - Vratza</v>
      </c>
      <c r="B18" s="13">
        <f ca="1">IFERROR(__xludf.DUMMYFUNCTION("""COMPUTED_VALUE"""),4)</f>
        <v>4</v>
      </c>
      <c r="C18" s="14" t="str">
        <f ca="1">IFERROR(__xludf.DUMMYFUNCTION("""COMPUTED_VALUE"""),"03")</f>
        <v>03</v>
      </c>
      <c r="D18" s="13" t="str">
        <f ca="1">IFERROR(__xludf.DUMMYFUNCTION("""COMPUTED_VALUE"""),"Декември/December  2020")</f>
        <v>Декември/December  2020</v>
      </c>
    </row>
    <row r="19" spans="1:4" s="11" customFormat="1" ht="12.75" x14ac:dyDescent="0.2">
      <c r="A19" s="13" t="str">
        <f ca="1">IFERROR(__xludf.DUMMYFUNCTION("""COMPUTED_VALUE"""),"Филиал Враца/Branch - Vratza")</f>
        <v>Филиал Враца/Branch - Vratza</v>
      </c>
      <c r="B19" s="13">
        <f ca="1">IFERROR(__xludf.DUMMYFUNCTION("""COMPUTED_VALUE"""),4)</f>
        <v>4</v>
      </c>
      <c r="C19" s="14">
        <f ca="1">IFERROR(__xludf.DUMMYFUNCTION("""COMPUTED_VALUE"""),2306)</f>
        <v>2306</v>
      </c>
      <c r="D19" s="13" t="str">
        <f ca="1">IFERROR(__xludf.DUMMYFUNCTION("""COMPUTED_VALUE"""),"Декември/December  2020")</f>
        <v>Декември/December  2020</v>
      </c>
    </row>
    <row r="20" spans="1:4" s="11" customFormat="1" ht="12.75" x14ac:dyDescent="0.2">
      <c r="A20" s="13" t="str">
        <f ca="1">IFERROR(__xludf.DUMMYFUNCTION("""COMPUTED_VALUE"""),"Филиал Враца/Branch - Vratza")</f>
        <v>Филиал Враца/Branch - Vratza</v>
      </c>
      <c r="B20" s="13">
        <f ca="1">IFERROR(__xludf.DUMMYFUNCTION("""COMPUTED_VALUE"""),4)</f>
        <v>4</v>
      </c>
      <c r="C20" s="14">
        <f ca="1">IFERROR(__xludf.DUMMYFUNCTION("""COMPUTED_VALUE"""),2288)</f>
        <v>2288</v>
      </c>
      <c r="D20" s="13" t="str">
        <f ca="1">IFERROR(__xludf.DUMMYFUNCTION("""COMPUTED_VALUE"""),"Декември/December  2020")</f>
        <v>Декември/December  2020</v>
      </c>
    </row>
    <row r="21" spans="1:4" s="11" customFormat="1" ht="12.75" x14ac:dyDescent="0.2">
      <c r="A21" s="13" t="str">
        <f ca="1">IFERROR(__xludf.DUMMYFUNCTION("""COMPUTED_VALUE"""),"Филиал Враца/Branch - Vratza")</f>
        <v>Филиал Враца/Branch - Vratza</v>
      </c>
      <c r="B21" s="13">
        <f ca="1">IFERROR(__xludf.DUMMYFUNCTION("""COMPUTED_VALUE"""),2)</f>
        <v>2</v>
      </c>
      <c r="C21" s="14">
        <f ca="1">IFERROR(__xludf.DUMMYFUNCTION("""COMPUTED_VALUE"""),71)</f>
        <v>71</v>
      </c>
      <c r="D21" s="13" t="str">
        <f ca="1">IFERROR(__xludf.DUMMYFUNCTION("""COMPUTED_VALUE"""),"Декември/December  2020")</f>
        <v>Декември/December  2020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MF</vt:lpstr>
      <vt:lpstr>FDM</vt:lpstr>
      <vt:lpstr>FOZ</vt:lpstr>
      <vt:lpstr>MC</vt:lpstr>
      <vt:lpstr>Vratza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User345cvh</dc:creator>
  <cp:lastModifiedBy>Mihail</cp:lastModifiedBy>
  <cp:lastPrinted>2021-01-22T13:09:02Z</cp:lastPrinted>
  <dcterms:created xsi:type="dcterms:W3CDTF">2021-01-27T09:00:08Z</dcterms:created>
  <dcterms:modified xsi:type="dcterms:W3CDTF">2021-01-27T09:55:14Z</dcterms:modified>
</cp:coreProperties>
</file>