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8325" activeTab="0"/>
  </bookViews>
  <sheets>
    <sheet name="таблица_1" sheetId="1" r:id="rId1"/>
    <sheet name="таблица_2" sheetId="2" r:id="rId2"/>
    <sheet name="таблици_3_4_5" sheetId="3" r:id="rId3"/>
    <sheet name="Sheet1" sheetId="4" r:id="rId4"/>
  </sheets>
  <definedNames/>
  <calcPr fullCalcOnLoad="1"/>
</workbook>
</file>

<file path=xl/sharedStrings.xml><?xml version="1.0" encoding="utf-8"?>
<sst xmlns="http://schemas.openxmlformats.org/spreadsheetml/2006/main" count="677" uniqueCount="223">
  <si>
    <t>звено</t>
  </si>
  <si>
    <t>специалност</t>
  </si>
  <si>
    <t>Медицински факултет</t>
  </si>
  <si>
    <t>Медицина</t>
  </si>
  <si>
    <t>магистър</t>
  </si>
  <si>
    <t>редовна</t>
  </si>
  <si>
    <t>6 год.</t>
  </si>
  <si>
    <t>МК - Филаретова</t>
  </si>
  <si>
    <t>Здравни грижи</t>
  </si>
  <si>
    <t>Зъботехник</t>
  </si>
  <si>
    <t>професионален бакалавър</t>
  </si>
  <si>
    <t>3 год.</t>
  </si>
  <si>
    <t>Инспектор по обществено здраве</t>
  </si>
  <si>
    <t>Масажист (с увредено зрение)</t>
  </si>
  <si>
    <t>Медико-социални грижи</t>
  </si>
  <si>
    <t>Медицинска козметика</t>
  </si>
  <si>
    <t>Медицински лаборант</t>
  </si>
  <si>
    <t>Помощник фармацевт</t>
  </si>
  <si>
    <t>Рентгенов лаборант</t>
  </si>
  <si>
    <t>Рехабилитатор</t>
  </si>
  <si>
    <t>МУ-София, Филиал - Враца</t>
  </si>
  <si>
    <t>Акушерка</t>
  </si>
  <si>
    <t>бакалавър</t>
  </si>
  <si>
    <t>4 год.</t>
  </si>
  <si>
    <t>задочна</t>
  </si>
  <si>
    <t>2 год.</t>
  </si>
  <si>
    <t>Медицинска сестра</t>
  </si>
  <si>
    <t>Трудотерапия</t>
  </si>
  <si>
    <t>Хранене</t>
  </si>
  <si>
    <t>Факултет по дентална медицина</t>
  </si>
  <si>
    <t>Стоматология</t>
  </si>
  <si>
    <t>Дентална медицина</t>
  </si>
  <si>
    <t>Факултет по обществено здраве</t>
  </si>
  <si>
    <t>Здравословно и диетично хранене</t>
  </si>
  <si>
    <t>Клинични здравни грижи</t>
  </si>
  <si>
    <t>Лекарски асистент</t>
  </si>
  <si>
    <t>Медицинска рехабилитация и балнеология</t>
  </si>
  <si>
    <t>Обществено здраве</t>
  </si>
  <si>
    <t>Кинезитерапия</t>
  </si>
  <si>
    <t>Обществено здраве и здравен мениджмънт</t>
  </si>
  <si>
    <t>1,5 год.</t>
  </si>
  <si>
    <t>Стратегически мениджмънт на фармацевтичната дейност</t>
  </si>
  <si>
    <t>Трудова медицина и работоспособност</t>
  </si>
  <si>
    <t>Управление на здравните грижи</t>
  </si>
  <si>
    <t>2,5 год.</t>
  </si>
  <si>
    <t>Фармацевтичен факултет</t>
  </si>
  <si>
    <t>Фармация</t>
  </si>
  <si>
    <t>5 год.</t>
  </si>
  <si>
    <t>ПН - Здравни грижи (за неразпределени по специалности студенти)</t>
  </si>
  <si>
    <t>1 год.</t>
  </si>
  <si>
    <t>МФ</t>
  </si>
  <si>
    <t>ФДМ</t>
  </si>
  <si>
    <t>ФФ</t>
  </si>
  <si>
    <t>ФОЗ</t>
  </si>
  <si>
    <t>МК-София</t>
  </si>
  <si>
    <t>Филиал-Враца</t>
  </si>
  <si>
    <t>Въведете броя на преподаваните от звеното часове, съгласно учебния план на съответната специалност на звената</t>
  </si>
  <si>
    <t>Общо:</t>
  </si>
  <si>
    <t>проф_напр</t>
  </si>
  <si>
    <t>коеф_ПМС_328_2015</t>
  </si>
  <si>
    <t>процент_по_т_5/6</t>
  </si>
  <si>
    <t>общи_разходи</t>
  </si>
  <si>
    <t>разходи_на_обсл_звена</t>
  </si>
  <si>
    <t>забележки</t>
  </si>
  <si>
    <t>Данни за таблица "prinos_data" на ИС "Методология за определяне на приносните бюджети на звената":</t>
  </si>
  <si>
    <t>за всички докторантски специалности</t>
  </si>
  <si>
    <t>доктор</t>
  </si>
  <si>
    <t>редовна или задочна</t>
  </si>
  <si>
    <t>3 или 4 год.</t>
  </si>
  <si>
    <t>Данни за таблица "coeficient_data" на ИС "Методология за определяне на приносните бюджетие на звената":</t>
  </si>
  <si>
    <t>Студенти:</t>
  </si>
  <si>
    <t>ДТ</t>
  </si>
  <si>
    <t>Платено</t>
  </si>
  <si>
    <t>брой</t>
  </si>
  <si>
    <t>ТО</t>
  </si>
  <si>
    <t>Общо</t>
  </si>
  <si>
    <t>Докторанти:</t>
  </si>
  <si>
    <t>Обща сума от ТО</t>
  </si>
  <si>
    <t>средна такса</t>
  </si>
  <si>
    <t>средна такса докт.</t>
  </si>
  <si>
    <t>средна такса студ.</t>
  </si>
  <si>
    <t>общ брой студ. и докторанти</t>
  </si>
  <si>
    <t>Таблици_3</t>
  </si>
  <si>
    <t>Таблица_4</t>
  </si>
  <si>
    <t>Таблица_5</t>
  </si>
  <si>
    <t>Таблици_3, 4 и 5 - попълват се само за заплащащите държавна такса или платено обучение студенти и докторанти</t>
  </si>
  <si>
    <t>професионално направление 1:</t>
  </si>
  <si>
    <t xml:space="preserve">За всяко проф. направление на звеното се попълнят единствено данните проф. Направление и </t>
  </si>
  <si>
    <t>за оцветените в жълто клетки на таблици 3 и 4. Всички други данни се пресмятат автоматично.</t>
  </si>
  <si>
    <t>МЕДИЦИНА</t>
  </si>
  <si>
    <t>брой докт.</t>
  </si>
  <si>
    <t>размер на ТО</t>
  </si>
  <si>
    <t>обща сума от ТО</t>
  </si>
  <si>
    <t>средна ТО на 1 учащ се:</t>
  </si>
  <si>
    <t>Таблици_3, 4 и 5 - попълват се само за заплащащите държавна такса или платено обучение студенти и докторанти/редовна и задочна форма на обучение/</t>
  </si>
  <si>
    <t>проф. направление 1:</t>
  </si>
  <si>
    <t>средна ТО</t>
  </si>
  <si>
    <t>Платено 1</t>
  </si>
  <si>
    <t>Платено 2</t>
  </si>
  <si>
    <t>Платено 3</t>
  </si>
  <si>
    <t>Платено 4</t>
  </si>
  <si>
    <t>Платено 5</t>
  </si>
  <si>
    <t>ДТ/редовни и задочни/</t>
  </si>
  <si>
    <t>Платено/самостоятелни/ 1</t>
  </si>
  <si>
    <t>Платено/самостоятелни/ 2</t>
  </si>
  <si>
    <t>Платено/самостоятелни/ 3</t>
  </si>
  <si>
    <t>Платено/самостоятелни/ 4</t>
  </si>
  <si>
    <t>Платено/самостоятелни/ 5</t>
  </si>
  <si>
    <t xml:space="preserve">За всяко проф. направление на звеното се попълват единствено данните за проф. Направление и </t>
  </si>
  <si>
    <t>ср. Брой учащи се</t>
  </si>
  <si>
    <t>Филиал- Враца</t>
  </si>
  <si>
    <t>Обшествено здраве - ФОЗ</t>
  </si>
  <si>
    <t>Здравни грижи - ФОЗ</t>
  </si>
  <si>
    <t>Здравни грижи  - всички звена</t>
  </si>
  <si>
    <t>ДТ:</t>
  </si>
  <si>
    <t>ПО:</t>
  </si>
  <si>
    <t>пропорция на ОЗ от общия брой на ФОЗ</t>
  </si>
  <si>
    <t>разбиване на преходния остатък на ФОЗ по ПН - ОЗ и ЗГ</t>
  </si>
  <si>
    <t>ДЕОС</t>
  </si>
  <si>
    <t>Управление на клинични изпитвания</t>
  </si>
  <si>
    <t>ОК</t>
  </si>
  <si>
    <t>МКС</t>
  </si>
  <si>
    <t>Ф-Враца</t>
  </si>
  <si>
    <t>ср. Такса</t>
  </si>
  <si>
    <t xml:space="preserve">Тези общи бройки и средни такси да се нанесат в съответните жълти </t>
  </si>
  <si>
    <t>полета на таблицата отляво!</t>
  </si>
  <si>
    <t>Калкулатор за размера на средната ТО на докторантите и студентите:</t>
  </si>
  <si>
    <t xml:space="preserve">С този калкулатор трябвада се пресметнат общите бройки и средните такси на </t>
  </si>
  <si>
    <t>на студентите от МФ - BG и  FOR, поотделно за ДТ и ПО.</t>
  </si>
  <si>
    <t>След това пресметнатите общи бройки и средни такси да се нанесат в съответните</t>
  </si>
  <si>
    <t>В справката се вземат само редовните докторанти на ДТ или ПО.</t>
  </si>
  <si>
    <t>На тях им се дават по 80 часа.</t>
  </si>
  <si>
    <t>Часовете трябва да са цели числа, а не дробни.</t>
  </si>
  <si>
    <t>На МФ да се въведе един ред и за докторантите от ПН" Биологически науки". Към това ПН да се дадат и докторантите от ПН "Химически науки"</t>
  </si>
  <si>
    <t>При копирането на горната таблица в съответната таблица от програмата с методиката се копира и колоната с общите бройки на часовете!</t>
  </si>
  <si>
    <t>тези данни се въвеждат в програмата за всяко ПН!</t>
  </si>
  <si>
    <t>предходен_остатък</t>
  </si>
  <si>
    <t>удръжки_на_ПН</t>
  </si>
  <si>
    <t>от справката на МОН</t>
  </si>
  <si>
    <t>от справката на Ректората</t>
  </si>
  <si>
    <t>от Ректората</t>
  </si>
  <si>
    <t>Важно! Удръжките на звената трябва да са с "+", а добавките с "-", за да работи програмата ми коректно!</t>
  </si>
  <si>
    <t>добавка</t>
  </si>
  <si>
    <t>удръжка</t>
  </si>
  <si>
    <t xml:space="preserve">Броят на тези докторанти се взема от справката на МОН за СПБУ. На тези докторанти в таблицата на програмата ми се дава средната такса на обучение на МФ. </t>
  </si>
  <si>
    <t>За да не се измени общата сума от собствените приходи на МФ от общия брой на учащите се в МФ се приспада броя на докторантите от тези две ПН.</t>
  </si>
  <si>
    <t>Преди копирането на горната таблица в програмата ми, заедно с колоната "общ бпой часове" всички празни полета да се запълнят с нули. Това е важно за работата на програмата ми.</t>
  </si>
  <si>
    <t>Да проверявам, дали някое от звената не е добавило нова специалност в своята таблица с данните за часовете, която не е описана в моята!</t>
  </si>
  <si>
    <t>Всяко звено трябва да въвежда своите данни за натовареността само в редовете на своята собствена колона. Не трябва да въвеждат данните си в колоните на другите звена!</t>
  </si>
  <si>
    <t>Часовете, които водят преподавателите на други звена при тях, за които плаща самото звено се пишат на самото звено, а не на външното звено!</t>
  </si>
  <si>
    <t>Същото е и с часовете, които ФОЗ води със студентите на МФ – тези часове трябва да се пишат на МФ, а не на ФОЗ, защото МФ плаща на ФОЗ за тях, а не ФОЗ.</t>
  </si>
  <si>
    <t xml:space="preserve">Това касае ФОЗ, ФДМ, ФФ и МФ. </t>
  </si>
  <si>
    <t>Забележка: В тази таблица на програмата могат да се варират бройките за СПБУ по ПН, като се прехвърлят бройки от едно ПН, към друго ПН или като се варира коефициента по ПМС 162 на ПН "Здравни грижи", така че да има пълно съответствие между трансферния бюджет на МОН и изчисления по методиката на МОН с таблица 3 на програмата за бюджета.</t>
  </si>
  <si>
    <t xml:space="preserve"> </t>
  </si>
  <si>
    <t>проф. група</t>
  </si>
  <si>
    <t>код на спец.</t>
  </si>
  <si>
    <t>тип на специалност</t>
  </si>
  <si>
    <t>форма ан обучение</t>
  </si>
  <si>
    <t>срок на обучение</t>
  </si>
  <si>
    <t>общо за звената</t>
  </si>
  <si>
    <t>Парамедик</t>
  </si>
  <si>
    <t>Оценка на здравни технологии с фамакоикономика</t>
  </si>
  <si>
    <t>БН и ХН</t>
  </si>
  <si>
    <t>Часовете, които преподавателите от ФОЗ водят във ФДМ /ххх часа/да се пишат на ФДМ, защото ФДМ си плаща само за тях на преподавателите от ФОЗ, а не самия ФОЗ.</t>
  </si>
  <si>
    <t>Общо за ПН ЗГ</t>
  </si>
  <si>
    <t>ЗГ на МКС</t>
  </si>
  <si>
    <t>ЗГ на ФВраца</t>
  </si>
  <si>
    <t>ЗГ на ДЕОС</t>
  </si>
  <si>
    <t>преходен остатък за ПН ОЗ</t>
  </si>
  <si>
    <t>средна_такса за ПН</t>
  </si>
  <si>
    <t>брой_студенти_с_ТО на ПН</t>
  </si>
  <si>
    <t>ср_приравнен_брой_студ на ПН</t>
  </si>
  <si>
    <t>минимална ст-ст</t>
  </si>
  <si>
    <t>остават си нули</t>
  </si>
  <si>
    <t>подлежат на вариране</t>
  </si>
  <si>
    <t>виж таблицата от действие 2 на файл 5</t>
  </si>
  <si>
    <t>от справките на НАЦИД за удръжките</t>
  </si>
  <si>
    <t>Има специален калкулатор за пресмятане на удръжките по ПН въз основа на данните от НАЦИД - файл 5</t>
  </si>
  <si>
    <t>Затова общият бюджет на МУ-София трябва да се взема от писмото с трансферния бюджет и да се отчитат корекциите на бюджета от файловете с удръжките на НАЦИД или МОН</t>
  </si>
  <si>
    <t>изисква се от В. Коцовски от МОН</t>
  </si>
  <si>
    <t>от калкулациите за ПН в таблици 3,4 и 5 на файл 4</t>
  </si>
  <si>
    <t>Така например часовете на ФДМ, които се водят от преподавателите на ФОЗ  - ххх ч., трябва да се пишат към общия норматив за студентите на ФДМ, а не на ФОЗ, защото ФДМ плаща на тях на ФОЗ, а не ФОЗ.</t>
  </si>
  <si>
    <t xml:space="preserve">Процентът за натовареността в брой часове  от изпити/обикновено е 10%/ </t>
  </si>
  <si>
    <t>справки 1А,3А и 3В на НАЦИД за удр.</t>
  </si>
  <si>
    <t>А</t>
  </si>
  <si>
    <t>A</t>
  </si>
  <si>
    <t>тези данни се въвеждат в програмата за ПН Здравни грижи!</t>
  </si>
  <si>
    <t>OK</t>
  </si>
  <si>
    <t xml:space="preserve">Платено 2 </t>
  </si>
  <si>
    <t>Да се има в предвид, че в справката на МОН за СПБУ се дават прогнозни резултати по ПН, на базата на бройките от миналата година! Ето защо се налага корекция на бюджета! Когато прогнозните стойности се окажат по-големи от реалните, МОН си прави съответната удръжка от бюджета, а когато са по-малки от реалните - отпуска допълнителна добавка към бюджета</t>
  </si>
  <si>
    <t>ПО</t>
  </si>
  <si>
    <t>Общ брой за ЗГ на ФОЗ</t>
  </si>
  <si>
    <t>Обща сума</t>
  </si>
  <si>
    <t>ср. Вноска</t>
  </si>
  <si>
    <t>Вид такса</t>
  </si>
  <si>
    <t xml:space="preserve"> - изчисляват се автоматично по данните на таблицата отляво!</t>
  </si>
  <si>
    <t xml:space="preserve">Автоматично зареждаща се таблица с изчислени общи бройки и средни такси - ДТ и ПО </t>
  </si>
  <si>
    <t>за ПН здравни грижи на МУ-София -данните й се прехвърлят автоматично в таблицата отляво</t>
  </si>
  <si>
    <t xml:space="preserve">Таблица за авт. определяне на средните такси - ДТ и ПО, за ПН Здравни грижи на ФОЗ </t>
  </si>
  <si>
    <t>Данните от тази таблица, заедно с данните за МКС, ФВ и ДЕОС се копират авт. в съответните  редове на долната таблица!</t>
  </si>
  <si>
    <t>преходен остатък на ФОЗ</t>
  </si>
  <si>
    <t>и от Ректората са ми изпратили таблицата с предходните остатъци на звената!</t>
  </si>
  <si>
    <t>Прави се, когато са попълнени таблиците за ЗГ и ОЗ на ФОЗ с техните данни</t>
  </si>
  <si>
    <t>Преходен остатък за ПН Здравни грижи</t>
  </si>
  <si>
    <t>Преходен остатък за ПН Обществено здраве</t>
  </si>
  <si>
    <t>Добавя се към тези на ФВ, МКС и ДЕОС</t>
  </si>
  <si>
    <t>ЗГ на ФОЗ</t>
  </si>
  <si>
    <t>ОЗ на ФОЗ</t>
  </si>
  <si>
    <t>Изчислява се автоматично</t>
  </si>
  <si>
    <t>полета на таблицата отляво, без да се разграничават студенти от докторанти!</t>
  </si>
  <si>
    <t>от спр. на МОН</t>
  </si>
  <si>
    <t>нормирани коеф_ПМС_162_2001</t>
  </si>
  <si>
    <t>копират се от табл. 0 на екселския файл 5</t>
  </si>
  <si>
    <t>Важно! Данните за нормираните коеф. по ПМС 162 от 2001 на проф. Направления се копират в горната таблица от таблица 0 на екслески файл 5.</t>
  </si>
  <si>
    <t>При копирането на данните на горната таблица 2 в съответната й аксеската таблица да се внимава как се копират нормираните коефициенти по ПМС 162.</t>
  </si>
  <si>
    <t>440 655.75</t>
  </si>
  <si>
    <t>385 328.78</t>
  </si>
  <si>
    <t>950 893.04</t>
  </si>
  <si>
    <t>Важно! В ПН БН и ХН задължително да сложа 1 докторант с обобщените данни за коефициенти и средна такса за МФ! Иначе програмата не дава коректен резултат за приносите!</t>
  </si>
  <si>
    <t>Не въвеждай удръжките в програмата!</t>
  </si>
  <si>
    <t>Приспадай ги само от Бюджета на МОН</t>
  </si>
  <si>
    <t>който се разпределя с програмата!</t>
  </si>
  <si>
    <t>5,5</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</si>
</sst>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
    <numFmt numFmtId="179" formatCode="0.0000000"/>
    <numFmt numFmtId="180" formatCode="0.000000"/>
    <numFmt numFmtId="181" formatCode="0.00000"/>
    <numFmt numFmtId="182" formatCode="0.0000"/>
    <numFmt numFmtId="183" formatCode="0.000"/>
    <numFmt numFmtId="184" formatCode="dd\-mmm\-yy"/>
    <numFmt numFmtId="185" formatCode="###,##0.00"/>
    <numFmt numFmtId="186" formatCode="&quot;Yes&quot;;&quot;Yes&quot;;&quot;No&quot;"/>
    <numFmt numFmtId="187" formatCode="&quot;True&quot;;&quot;True&quot;;&quot;False&quot;"/>
    <numFmt numFmtId="188" formatCode="&quot;On&quot;;&quot;On&quot;;&quot;Off&quot;"/>
    <numFmt numFmtId="189" formatCode="[$€-2]\ #,##0.00_);[Red]\([$€-2]\ #,##0.00\)"/>
  </numFmts>
  <fonts count="58">
    <font>
      <sz val="11"/>
      <color theme="1"/>
      <name val="Calibri"/>
      <family val="2"/>
    </font>
    <font>
      <sz val="11"/>
      <color indexed="8"/>
      <name val="Calibri"/>
      <family val="2"/>
    </font>
    <font>
      <sz val="10"/>
      <color indexed="8"/>
      <name val="Arial"/>
      <family val="2"/>
    </font>
    <font>
      <b/>
      <sz val="11"/>
      <color indexed="8"/>
      <name val="Calibri"/>
      <family val="2"/>
    </font>
    <font>
      <b/>
      <sz val="11"/>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36"/>
      <name val="Calibri"/>
      <family val="2"/>
    </font>
    <font>
      <sz val="12"/>
      <color indexed="8"/>
      <name val="Times New Roman"/>
      <family val="1"/>
    </font>
    <font>
      <b/>
      <sz val="12"/>
      <color indexed="10"/>
      <name val="Times New Roman"/>
      <family val="1"/>
    </font>
    <font>
      <b/>
      <u val="single"/>
      <sz val="11"/>
      <color indexed="10"/>
      <name val="Calibri"/>
      <family val="2"/>
    </font>
    <font>
      <b/>
      <sz val="8.25"/>
      <color indexed="10"/>
      <name val="Tahoma"/>
      <family val="2"/>
    </font>
    <font>
      <sz val="11"/>
      <name val="Calibri"/>
      <family val="2"/>
    </font>
    <font>
      <sz val="8.25"/>
      <color indexed="8"/>
      <name val="Tahoma"/>
      <family val="2"/>
    </font>
    <font>
      <sz val="11"/>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7030A0"/>
      <name val="Calibri"/>
      <family val="2"/>
    </font>
    <font>
      <sz val="12"/>
      <color theme="1"/>
      <name val="Times New Roman"/>
      <family val="1"/>
    </font>
    <font>
      <b/>
      <sz val="12"/>
      <color rgb="FFFF0000"/>
      <name val="Times New Roman"/>
      <family val="1"/>
    </font>
    <font>
      <b/>
      <u val="single"/>
      <sz val="11"/>
      <color rgb="FFFF0000"/>
      <name val="Calibri"/>
      <family val="2"/>
    </font>
    <font>
      <b/>
      <sz val="8.25"/>
      <color rgb="FFFF0000"/>
      <name val="Tahoma"/>
      <family val="2"/>
    </font>
    <font>
      <sz val="8.25"/>
      <color rgb="FF000000"/>
      <name val="Tahoma"/>
      <family val="2"/>
    </font>
    <font>
      <sz val="11"/>
      <color rgb="FF002060"/>
      <name val="Calibri"/>
      <family val="2"/>
    </font>
    <font>
      <b/>
      <sz val="11"/>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theme="2" tint="-0.09996999800205231"/>
        <bgColor indexed="64"/>
      </patternFill>
    </fill>
    <fill>
      <patternFill patternType="solid">
        <fgColor rgb="FF00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15">
    <xf numFmtId="0" fontId="0" fillId="0" borderId="0" xfId="0" applyFont="1" applyAlignment="1">
      <alignment/>
    </xf>
    <xf numFmtId="0" fontId="49" fillId="0" borderId="0" xfId="0" applyFont="1" applyAlignment="1">
      <alignment/>
    </xf>
    <xf numFmtId="49" fontId="3" fillId="33" borderId="10" xfId="58" applyNumberFormat="1" applyFont="1" applyFill="1" applyBorder="1" applyAlignment="1">
      <alignment horizontal="center" wrapText="1"/>
      <protection/>
    </xf>
    <xf numFmtId="0" fontId="49" fillId="34" borderId="10" xfId="0" applyFont="1" applyFill="1" applyBorder="1" applyAlignment="1">
      <alignment/>
    </xf>
    <xf numFmtId="0" fontId="0" fillId="34" borderId="0" xfId="0" applyFill="1" applyAlignment="1">
      <alignment/>
    </xf>
    <xf numFmtId="0" fontId="0" fillId="2" borderId="0" xfId="0" applyFill="1" applyAlignment="1">
      <alignment/>
    </xf>
    <xf numFmtId="0" fontId="0" fillId="0" borderId="10" xfId="0" applyBorder="1" applyAlignment="1">
      <alignment/>
    </xf>
    <xf numFmtId="0" fontId="47" fillId="0" borderId="10" xfId="0" applyFont="1" applyBorder="1" applyAlignment="1">
      <alignment/>
    </xf>
    <xf numFmtId="0" fontId="49" fillId="0" borderId="10" xfId="0" applyFont="1" applyBorder="1" applyAlignment="1">
      <alignment/>
    </xf>
    <xf numFmtId="2" fontId="49" fillId="0" borderId="10" xfId="0" applyNumberFormat="1" applyFont="1" applyBorder="1" applyAlignment="1">
      <alignment/>
    </xf>
    <xf numFmtId="0" fontId="0" fillId="34" borderId="10" xfId="0"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2" fontId="0" fillId="0" borderId="14" xfId="0" applyNumberFormat="1" applyBorder="1" applyAlignment="1">
      <alignment/>
    </xf>
    <xf numFmtId="0" fontId="47" fillId="0" borderId="13" xfId="0" applyFont="1" applyBorder="1" applyAlignment="1">
      <alignment/>
    </xf>
    <xf numFmtId="2" fontId="47" fillId="0" borderId="14" xfId="0" applyNumberFormat="1" applyFont="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9" fillId="0" borderId="15" xfId="0" applyFont="1" applyBorder="1" applyAlignment="1">
      <alignment/>
    </xf>
    <xf numFmtId="0" fontId="50" fillId="0" borderId="0" xfId="0" applyFont="1" applyAlignment="1">
      <alignment/>
    </xf>
    <xf numFmtId="0" fontId="47" fillId="0" borderId="10" xfId="0" applyFont="1" applyBorder="1" applyAlignment="1">
      <alignment horizontal="center"/>
    </xf>
    <xf numFmtId="0" fontId="49" fillId="0" borderId="10" xfId="0" applyFon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0" fontId="0" fillId="34" borderId="10" xfId="0" applyFill="1" applyBorder="1" applyAlignment="1">
      <alignment horizontal="center"/>
    </xf>
    <xf numFmtId="0" fontId="5" fillId="0" borderId="0" xfId="0" applyFont="1" applyAlignment="1">
      <alignment/>
    </xf>
    <xf numFmtId="0" fontId="4" fillId="0" borderId="20" xfId="0" applyFont="1" applyBorder="1" applyAlignment="1">
      <alignment/>
    </xf>
    <xf numFmtId="0" fontId="0" fillId="35" borderId="10" xfId="0" applyFill="1" applyBorder="1" applyAlignment="1">
      <alignment/>
    </xf>
    <xf numFmtId="2" fontId="0" fillId="35" borderId="10" xfId="0" applyNumberFormat="1" applyFill="1" applyBorder="1" applyAlignment="1">
      <alignment/>
    </xf>
    <xf numFmtId="0" fontId="3" fillId="0" borderId="13" xfId="0" applyFont="1" applyBorder="1" applyAlignment="1">
      <alignment/>
    </xf>
    <xf numFmtId="0" fontId="3" fillId="0" borderId="10" xfId="0" applyFont="1" applyBorder="1" applyAlignment="1">
      <alignment/>
    </xf>
    <xf numFmtId="2" fontId="3" fillId="0" borderId="14" xfId="0" applyNumberFormat="1" applyFont="1" applyBorder="1" applyAlignment="1">
      <alignment/>
    </xf>
    <xf numFmtId="0" fontId="4" fillId="0" borderId="15" xfId="0" applyFont="1" applyBorder="1" applyAlignment="1">
      <alignment/>
    </xf>
    <xf numFmtId="0" fontId="4" fillId="0" borderId="10" xfId="0" applyFont="1" applyBorder="1" applyAlignment="1">
      <alignment/>
    </xf>
    <xf numFmtId="2" fontId="4" fillId="0" borderId="10" xfId="0" applyNumberFormat="1" applyFont="1" applyBorder="1" applyAlignment="1">
      <alignment/>
    </xf>
    <xf numFmtId="0" fontId="0" fillId="35" borderId="0" xfId="0" applyFill="1" applyAlignment="1">
      <alignment horizontal="center"/>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2" fontId="0" fillId="0" borderId="14" xfId="0" applyNumberFormat="1" applyBorder="1" applyAlignment="1">
      <alignment/>
    </xf>
    <xf numFmtId="0" fontId="0" fillId="0" borderId="15" xfId="0" applyBorder="1"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2" borderId="0" xfId="0" applyFill="1" applyAlignment="1">
      <alignment/>
    </xf>
    <xf numFmtId="0" fontId="49" fillId="2" borderId="10" xfId="0" applyFont="1" applyFill="1" applyBorder="1" applyAlignment="1">
      <alignment/>
    </xf>
    <xf numFmtId="0" fontId="0" fillId="0" borderId="10" xfId="0" applyBorder="1" applyAlignment="1">
      <alignment/>
    </xf>
    <xf numFmtId="0" fontId="0" fillId="0" borderId="10" xfId="0" applyBorder="1" applyAlignment="1">
      <alignment/>
    </xf>
    <xf numFmtId="0" fontId="49" fillId="0" borderId="10" xfId="0" applyFont="1" applyBorder="1" applyAlignment="1">
      <alignment/>
    </xf>
    <xf numFmtId="0" fontId="0" fillId="34" borderId="10" xfId="0" applyFill="1" applyBorder="1" applyAlignment="1">
      <alignment/>
    </xf>
    <xf numFmtId="2" fontId="0" fillId="0" borderId="14" xfId="0" applyNumberFormat="1" applyBorder="1" applyAlignment="1">
      <alignment/>
    </xf>
    <xf numFmtId="0" fontId="49" fillId="0" borderId="10" xfId="0" applyFont="1" applyFill="1" applyBorder="1" applyAlignment="1">
      <alignment/>
    </xf>
    <xf numFmtId="0" fontId="0" fillId="0" borderId="10" xfId="0" applyFill="1" applyBorder="1" applyAlignment="1">
      <alignment/>
    </xf>
    <xf numFmtId="0" fontId="0" fillId="0" borderId="0" xfId="0" applyFill="1" applyAlignment="1">
      <alignment/>
    </xf>
    <xf numFmtId="2" fontId="51" fillId="0" borderId="21" xfId="0" applyNumberFormat="1" applyFont="1" applyBorder="1" applyAlignment="1">
      <alignment vertical="center" wrapText="1"/>
    </xf>
    <xf numFmtId="2" fontId="51" fillId="0" borderId="19" xfId="0" applyNumberFormat="1" applyFont="1" applyBorder="1" applyAlignment="1">
      <alignment vertical="center" wrapText="1"/>
    </xf>
    <xf numFmtId="2" fontId="4" fillId="0" borderId="22" xfId="0" applyNumberFormat="1" applyFont="1" applyBorder="1" applyAlignment="1">
      <alignment/>
    </xf>
    <xf numFmtId="0" fontId="0" fillId="0" borderId="23" xfId="0" applyBorder="1" applyAlignment="1">
      <alignment/>
    </xf>
    <xf numFmtId="0" fontId="0" fillId="0" borderId="24" xfId="0" applyBorder="1" applyAlignment="1">
      <alignment/>
    </xf>
    <xf numFmtId="2" fontId="49" fillId="0" borderId="22" xfId="0" applyNumberFormat="1" applyFont="1" applyBorder="1" applyAlignment="1">
      <alignment/>
    </xf>
    <xf numFmtId="0" fontId="5" fillId="0" borderId="10" xfId="0" applyFont="1" applyBorder="1" applyAlignment="1">
      <alignment/>
    </xf>
    <xf numFmtId="0" fontId="0" fillId="35" borderId="10" xfId="0" applyFill="1" applyBorder="1" applyAlignment="1">
      <alignment horizontal="center"/>
    </xf>
    <xf numFmtId="0" fontId="5" fillId="0" borderId="10" xfId="0" applyFont="1" applyBorder="1" applyAlignment="1">
      <alignment/>
    </xf>
    <xf numFmtId="2" fontId="49" fillId="0" borderId="0" xfId="0" applyNumberFormat="1" applyFont="1" applyBorder="1" applyAlignment="1">
      <alignment/>
    </xf>
    <xf numFmtId="0" fontId="1" fillId="33" borderId="25" xfId="63" applyFont="1" applyFill="1" applyBorder="1" applyAlignment="1">
      <alignment horizontal="center"/>
      <protection/>
    </xf>
    <xf numFmtId="0" fontId="1" fillId="0" borderId="10" xfId="63" applyFont="1" applyFill="1" applyBorder="1" applyAlignment="1">
      <alignment wrapText="1"/>
      <protection/>
    </xf>
    <xf numFmtId="0" fontId="1" fillId="34" borderId="10" xfId="63" applyFont="1" applyFill="1" applyBorder="1" applyAlignment="1">
      <alignment horizontal="right" wrapText="1"/>
      <protection/>
    </xf>
    <xf numFmtId="2" fontId="1" fillId="0" borderId="10" xfId="63" applyNumberFormat="1" applyFont="1" applyFill="1" applyBorder="1" applyAlignment="1">
      <alignment horizontal="right" wrapText="1"/>
      <protection/>
    </xf>
    <xf numFmtId="2" fontId="1" fillId="34" borderId="10" xfId="63" applyNumberFormat="1" applyFont="1" applyFill="1" applyBorder="1" applyAlignment="1">
      <alignment horizontal="right" wrapText="1"/>
      <protection/>
    </xf>
    <xf numFmtId="0" fontId="49" fillId="0" borderId="10" xfId="0" applyFont="1" applyBorder="1" applyAlignment="1">
      <alignment horizontal="center"/>
    </xf>
    <xf numFmtId="2" fontId="49" fillId="0" borderId="10" xfId="0" applyNumberFormat="1" applyFont="1" applyBorder="1" applyAlignment="1">
      <alignment horizontal="center"/>
    </xf>
    <xf numFmtId="0" fontId="52" fillId="0" borderId="0" xfId="0" applyFont="1" applyAlignment="1">
      <alignment/>
    </xf>
    <xf numFmtId="0" fontId="49" fillId="0" borderId="0" xfId="0" applyFont="1" applyBorder="1" applyAlignment="1">
      <alignment horizontal="center"/>
    </xf>
    <xf numFmtId="0" fontId="52" fillId="0" borderId="0" xfId="0" applyFont="1" applyAlignment="1">
      <alignment horizontal="left" vertical="center"/>
    </xf>
    <xf numFmtId="2" fontId="1" fillId="34" borderId="10" xfId="59" applyNumberFormat="1" applyFont="1" applyFill="1" applyBorder="1" applyAlignment="1">
      <alignment horizontal="right" wrapText="1"/>
      <protection/>
    </xf>
    <xf numFmtId="0" fontId="1" fillId="33" borderId="25" xfId="61" applyFont="1" applyFill="1" applyBorder="1" applyAlignment="1">
      <alignment horizontal="center"/>
      <protection/>
    </xf>
    <xf numFmtId="49" fontId="3" fillId="33" borderId="26" xfId="58" applyNumberFormat="1" applyFont="1" applyFill="1" applyBorder="1" applyAlignment="1">
      <alignment horizontal="center" wrapText="1"/>
      <protection/>
    </xf>
    <xf numFmtId="0" fontId="1" fillId="34" borderId="10" xfId="61" applyFont="1" applyFill="1" applyBorder="1" applyAlignment="1">
      <alignment wrapText="1"/>
      <protection/>
    </xf>
    <xf numFmtId="0" fontId="1" fillId="34" borderId="10" xfId="61" applyFont="1" applyFill="1" applyBorder="1" applyAlignment="1">
      <alignment horizontal="right" wrapText="1"/>
      <protection/>
    </xf>
    <xf numFmtId="0" fontId="0" fillId="34" borderId="27" xfId="0" applyFill="1" applyBorder="1" applyAlignment="1">
      <alignment/>
    </xf>
    <xf numFmtId="0" fontId="1" fillId="2" borderId="10" xfId="61" applyFont="1" applyFill="1" applyBorder="1" applyAlignment="1">
      <alignment wrapText="1"/>
      <protection/>
    </xf>
    <xf numFmtId="0" fontId="1" fillId="2" borderId="10" xfId="61" applyFont="1" applyFill="1" applyBorder="1" applyAlignment="1">
      <alignment horizontal="right" wrapText="1"/>
      <protection/>
    </xf>
    <xf numFmtId="0" fontId="1" fillId="2" borderId="10" xfId="60" applyFont="1" applyFill="1" applyBorder="1" applyAlignment="1">
      <alignment wrapText="1"/>
      <protection/>
    </xf>
    <xf numFmtId="0" fontId="0" fillId="2" borderId="26" xfId="0" applyFill="1" applyBorder="1" applyAlignment="1">
      <alignment/>
    </xf>
    <xf numFmtId="0" fontId="0" fillId="34" borderId="26" xfId="0" applyFill="1" applyBorder="1" applyAlignment="1">
      <alignment/>
    </xf>
    <xf numFmtId="0" fontId="1" fillId="34" borderId="10" xfId="60" applyFont="1" applyFill="1" applyBorder="1" applyAlignment="1">
      <alignment wrapText="1"/>
      <protection/>
    </xf>
    <xf numFmtId="0" fontId="48" fillId="0" borderId="0" xfId="0" applyFont="1" applyAlignment="1">
      <alignment/>
    </xf>
    <xf numFmtId="0" fontId="0" fillId="0" borderId="26" xfId="0" applyFill="1" applyBorder="1" applyAlignment="1">
      <alignment/>
    </xf>
    <xf numFmtId="0" fontId="1" fillId="2" borderId="10" xfId="61" applyFont="1" applyFill="1" applyBorder="1" applyAlignment="1">
      <alignment wrapText="1"/>
      <protection/>
    </xf>
    <xf numFmtId="0" fontId="0" fillId="34" borderId="10" xfId="0" applyFill="1" applyBorder="1" applyAlignment="1" applyProtection="1">
      <alignment/>
      <protection locked="0"/>
    </xf>
    <xf numFmtId="2" fontId="0" fillId="0" borderId="14" xfId="0" applyNumberFormat="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49" fillId="0" borderId="10" xfId="0" applyFont="1" applyBorder="1" applyAlignment="1">
      <alignment horizontal="center"/>
    </xf>
    <xf numFmtId="0" fontId="47" fillId="0" borderId="27" xfId="0" applyFont="1" applyBorder="1" applyAlignment="1">
      <alignment/>
    </xf>
    <xf numFmtId="0" fontId="49" fillId="0" borderId="10" xfId="0" applyFont="1" applyFill="1" applyBorder="1" applyAlignment="1">
      <alignment horizontal="center"/>
    </xf>
    <xf numFmtId="0" fontId="49" fillId="34" borderId="0" xfId="0" applyFont="1" applyFill="1" applyAlignment="1">
      <alignment/>
    </xf>
    <xf numFmtId="0" fontId="53" fillId="34" borderId="0" xfId="0" applyFont="1" applyFill="1" applyAlignment="1">
      <alignment/>
    </xf>
    <xf numFmtId="0" fontId="49" fillId="0" borderId="10" xfId="0" applyFont="1" applyBorder="1" applyAlignment="1">
      <alignment horizontal="center"/>
    </xf>
    <xf numFmtId="0" fontId="1" fillId="0" borderId="0" xfId="63" applyFont="1" applyFill="1" applyBorder="1" applyAlignment="1">
      <alignment wrapText="1"/>
      <protection/>
    </xf>
    <xf numFmtId="2" fontId="1" fillId="0" borderId="0" xfId="58" applyNumberFormat="1" applyFont="1" applyFill="1" applyBorder="1" applyAlignment="1">
      <alignment horizontal="right" wrapText="1"/>
      <protection/>
    </xf>
    <xf numFmtId="2" fontId="1" fillId="0" borderId="0" xfId="59" applyNumberFormat="1" applyFont="1" applyFill="1" applyBorder="1" applyAlignment="1">
      <alignment horizontal="right" wrapText="1"/>
      <protection/>
    </xf>
    <xf numFmtId="0" fontId="1" fillId="0" borderId="0" xfId="63" applyFont="1" applyFill="1" applyBorder="1" applyAlignment="1">
      <alignment horizontal="right" wrapText="1"/>
      <protection/>
    </xf>
    <xf numFmtId="2" fontId="1" fillId="0" borderId="0" xfId="63" applyNumberFormat="1" applyFont="1" applyFill="1" applyBorder="1" applyAlignment="1">
      <alignment horizontal="right" wrapText="1"/>
      <protection/>
    </xf>
    <xf numFmtId="2" fontId="49" fillId="34" borderId="10" xfId="63" applyNumberFormat="1" applyFont="1" applyFill="1" applyBorder="1" applyAlignment="1">
      <alignment horizontal="right" wrapText="1"/>
      <protection/>
    </xf>
    <xf numFmtId="185" fontId="54" fillId="34" borderId="0" xfId="0" applyNumberFormat="1" applyFont="1" applyFill="1" applyBorder="1" applyAlignment="1">
      <alignment/>
    </xf>
    <xf numFmtId="0" fontId="0" fillId="0" borderId="0" xfId="0" applyFill="1" applyAlignment="1">
      <alignment horizontal="center"/>
    </xf>
    <xf numFmtId="0" fontId="49" fillId="34" borderId="10" xfId="0" applyFont="1" applyFill="1" applyBorder="1" applyAlignment="1" applyProtection="1">
      <alignment/>
      <protection locked="0"/>
    </xf>
    <xf numFmtId="0" fontId="0" fillId="34" borderId="10" xfId="0" applyFill="1" applyBorder="1" applyAlignment="1">
      <alignment/>
    </xf>
    <xf numFmtId="2" fontId="0" fillId="34" borderId="10" xfId="0" applyNumberFormat="1" applyFill="1" applyBorder="1" applyAlignment="1">
      <alignment/>
    </xf>
    <xf numFmtId="0" fontId="0" fillId="0" borderId="0" xfId="0" applyFill="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pplyProtection="1">
      <alignment/>
      <protection locked="0"/>
    </xf>
    <xf numFmtId="0" fontId="0" fillId="2" borderId="10" xfId="0" applyFill="1" applyBorder="1" applyAlignment="1" applyProtection="1">
      <alignment/>
      <protection locked="0"/>
    </xf>
    <xf numFmtId="1" fontId="0" fillId="2" borderId="10" xfId="0" applyNumberFormat="1" applyFill="1" applyBorder="1" applyAlignment="1" applyProtection="1">
      <alignment/>
      <protection locked="0"/>
    </xf>
    <xf numFmtId="0" fontId="48" fillId="34" borderId="10" xfId="0" applyFont="1" applyFill="1" applyBorder="1" applyAlignment="1" applyProtection="1">
      <alignment/>
      <protection locked="0"/>
    </xf>
    <xf numFmtId="0" fontId="0" fillId="34" borderId="10" xfId="0" applyFill="1" applyBorder="1" applyAlignment="1" applyProtection="1">
      <alignment/>
      <protection locked="0"/>
    </xf>
    <xf numFmtId="0" fontId="0" fillId="2" borderId="10" xfId="0" applyFill="1" applyBorder="1" applyAlignment="1" applyProtection="1">
      <alignment/>
      <protection locked="0"/>
    </xf>
    <xf numFmtId="0" fontId="1" fillId="2" borderId="10" xfId="60" applyFont="1" applyFill="1" applyBorder="1" applyAlignment="1">
      <alignment wrapText="1"/>
      <protection/>
    </xf>
    <xf numFmtId="0" fontId="1" fillId="2" borderId="10" xfId="62" applyFont="1" applyFill="1" applyBorder="1" applyAlignment="1">
      <alignment wrapText="1"/>
      <protection/>
    </xf>
    <xf numFmtId="0" fontId="1" fillId="2" borderId="10" xfId="62" applyFont="1" applyFill="1" applyBorder="1" applyAlignment="1">
      <alignment horizontal="right" wrapText="1"/>
      <protection/>
    </xf>
    <xf numFmtId="0" fontId="49" fillId="0" borderId="0" xfId="0" applyFont="1" applyAlignment="1">
      <alignment/>
    </xf>
    <xf numFmtId="0" fontId="0" fillId="34" borderId="10" xfId="0" applyFill="1" applyBorder="1" applyAlignment="1">
      <alignment/>
    </xf>
    <xf numFmtId="2" fontId="0" fillId="34" borderId="10" xfId="0" applyNumberFormat="1" applyFill="1" applyBorder="1" applyAlignment="1">
      <alignment/>
    </xf>
    <xf numFmtId="0" fontId="0" fillId="0" borderId="0" xfId="0" applyFill="1" applyAlignment="1">
      <alignment/>
    </xf>
    <xf numFmtId="0" fontId="0" fillId="7" borderId="10" xfId="0" applyFill="1" applyBorder="1" applyAlignment="1">
      <alignment/>
    </xf>
    <xf numFmtId="2" fontId="0" fillId="7" borderId="10" xfId="0" applyNumberFormat="1" applyFill="1" applyBorder="1" applyAlignment="1">
      <alignment/>
    </xf>
    <xf numFmtId="0" fontId="0" fillId="10" borderId="10" xfId="0" applyFill="1" applyBorder="1" applyAlignment="1">
      <alignment/>
    </xf>
    <xf numFmtId="2" fontId="0" fillId="10" borderId="10" xfId="0" applyNumberFormat="1" applyFill="1" applyBorder="1" applyAlignment="1">
      <alignment/>
    </xf>
    <xf numFmtId="0" fontId="0" fillId="10" borderId="24" xfId="0" applyFill="1" applyBorder="1" applyAlignment="1">
      <alignment/>
    </xf>
    <xf numFmtId="0" fontId="28" fillId="7" borderId="10" xfId="0" applyFont="1" applyFill="1" applyBorder="1" applyAlignment="1">
      <alignment/>
    </xf>
    <xf numFmtId="2" fontId="28" fillId="7" borderId="10" xfId="0" applyNumberFormat="1" applyFont="1" applyFill="1" applyBorder="1" applyAlignment="1">
      <alignment/>
    </xf>
    <xf numFmtId="165" fontId="55" fillId="34" borderId="28" xfId="42" applyFont="1" applyFill="1" applyBorder="1" applyAlignment="1">
      <alignment horizontal="right"/>
    </xf>
    <xf numFmtId="2" fontId="47" fillId="0" borderId="10" xfId="0" applyNumberFormat="1" applyFont="1" applyBorder="1" applyAlignment="1">
      <alignment horizontal="center"/>
    </xf>
    <xf numFmtId="0" fontId="0" fillId="36" borderId="10" xfId="0" applyFill="1" applyBorder="1" applyAlignment="1">
      <alignment/>
    </xf>
    <xf numFmtId="2" fontId="0" fillId="36" borderId="10" xfId="0" applyNumberFormat="1" applyFill="1" applyBorder="1" applyAlignment="1">
      <alignment/>
    </xf>
    <xf numFmtId="0" fontId="0" fillId="12" borderId="10" xfId="0" applyFill="1" applyBorder="1" applyAlignment="1">
      <alignment horizontal="center"/>
    </xf>
    <xf numFmtId="0" fontId="49" fillId="0" borderId="24" xfId="0" applyFont="1" applyBorder="1" applyAlignment="1">
      <alignment horizontal="center"/>
    </xf>
    <xf numFmtId="0" fontId="56" fillId="0" borderId="0" xfId="0" applyFont="1" applyFill="1" applyBorder="1" applyAlignment="1">
      <alignment/>
    </xf>
    <xf numFmtId="2" fontId="1" fillId="0" borderId="10" xfId="58" applyNumberFormat="1" applyFont="1" applyFill="1" applyBorder="1" applyAlignment="1">
      <alignment horizontal="right" wrapText="1"/>
      <protection/>
    </xf>
    <xf numFmtId="0" fontId="57" fillId="4" borderId="0" xfId="0" applyFont="1" applyFill="1" applyAlignment="1">
      <alignment/>
    </xf>
    <xf numFmtId="0" fontId="0" fillId="4" borderId="0" xfId="0" applyFill="1" applyAlignment="1">
      <alignment/>
    </xf>
    <xf numFmtId="0" fontId="49" fillId="33" borderId="25" xfId="63" applyFont="1" applyFill="1" applyBorder="1" applyAlignment="1">
      <alignment horizontal="center" wrapText="1"/>
      <protection/>
    </xf>
    <xf numFmtId="0" fontId="0" fillId="34" borderId="10" xfId="0" applyFill="1" applyBorder="1" applyAlignment="1" applyProtection="1">
      <alignment/>
      <protection locked="0"/>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pplyProtection="1">
      <alignment/>
      <protection locked="0"/>
    </xf>
    <xf numFmtId="0" fontId="3" fillId="34" borderId="10" xfId="63" applyFont="1" applyFill="1" applyBorder="1" applyAlignment="1">
      <alignment horizontal="right" wrapText="1"/>
      <protection/>
    </xf>
    <xf numFmtId="2" fontId="3" fillId="34" borderId="10" xfId="63" applyNumberFormat="1" applyFont="1" applyFill="1" applyBorder="1" applyAlignment="1">
      <alignment horizontal="right" wrapText="1"/>
      <protection/>
    </xf>
    <xf numFmtId="2" fontId="5" fillId="34" borderId="22" xfId="0" applyNumberFormat="1" applyFont="1" applyFill="1" applyBorder="1" applyAlignment="1">
      <alignment/>
    </xf>
    <xf numFmtId="0" fontId="0" fillId="2" borderId="10" xfId="0" applyFill="1" applyBorder="1" applyAlignment="1" applyProtection="1">
      <alignment/>
      <protection locked="0"/>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34" borderId="10" xfId="0" applyFill="1" applyBorder="1" applyAlignment="1">
      <alignment/>
    </xf>
    <xf numFmtId="2" fontId="0" fillId="34" borderId="10" xfId="0" applyNumberFormat="1" applyFill="1" applyBorder="1" applyAlignment="1">
      <alignment/>
    </xf>
    <xf numFmtId="0" fontId="0" fillId="0" borderId="10" xfId="0" applyFill="1" applyBorder="1" applyAlignment="1">
      <alignment/>
    </xf>
    <xf numFmtId="2" fontId="0" fillId="0" borderId="10" xfId="0" applyNumberFormat="1" applyFill="1" applyBorder="1" applyAlignment="1">
      <alignment/>
    </xf>
    <xf numFmtId="0" fontId="0" fillId="34" borderId="10" xfId="0" applyFill="1" applyBorder="1" applyAlignment="1" applyProtection="1">
      <alignment/>
      <protection locked="0"/>
    </xf>
    <xf numFmtId="0" fontId="0" fillId="34" borderId="10" xfId="0" applyFill="1" applyBorder="1" applyAlignment="1">
      <alignment/>
    </xf>
    <xf numFmtId="2" fontId="0" fillId="34" borderId="10" xfId="0" applyNumberFormat="1" applyFill="1" applyBorder="1" applyAlignment="1">
      <alignment/>
    </xf>
    <xf numFmtId="0" fontId="5" fillId="34" borderId="10" xfId="63" applyFont="1" applyFill="1" applyBorder="1" applyAlignment="1">
      <alignment horizontal="right" wrapText="1"/>
      <protection/>
    </xf>
    <xf numFmtId="2" fontId="5" fillId="34" borderId="10" xfId="63" applyNumberFormat="1" applyFont="1" applyFill="1" applyBorder="1" applyAlignment="1">
      <alignment horizontal="right" wrapText="1"/>
      <protection/>
    </xf>
    <xf numFmtId="2" fontId="28" fillId="34" borderId="10" xfId="0" applyNumberFormat="1" applyFont="1" applyFill="1" applyBorder="1" applyAlignment="1">
      <alignment/>
    </xf>
    <xf numFmtId="2" fontId="49" fillId="0" borderId="0" xfId="0" applyNumberFormat="1" applyFont="1" applyBorder="1" applyAlignment="1">
      <alignment horizontal="center"/>
    </xf>
    <xf numFmtId="0" fontId="49" fillId="37" borderId="0" xfId="0" applyFont="1" applyFill="1" applyAlignment="1">
      <alignment/>
    </xf>
    <xf numFmtId="0" fontId="47" fillId="37" borderId="29" xfId="0" applyFont="1" applyFill="1" applyBorder="1" applyAlignment="1">
      <alignment/>
    </xf>
    <xf numFmtId="0" fontId="47" fillId="37" borderId="30" xfId="0" applyFont="1" applyFill="1" applyBorder="1" applyAlignment="1">
      <alignment/>
    </xf>
    <xf numFmtId="0" fontId="47" fillId="37" borderId="31" xfId="0" applyFont="1" applyFill="1" applyBorder="1" applyAlignment="1">
      <alignment/>
    </xf>
    <xf numFmtId="0" fontId="28" fillId="2" borderId="10" xfId="0" applyFont="1" applyFill="1" applyBorder="1" applyAlignment="1" applyProtection="1">
      <alignment/>
      <protection locked="0"/>
    </xf>
    <xf numFmtId="0" fontId="0" fillId="0" borderId="0" xfId="0" applyFill="1" applyBorder="1" applyAlignment="1">
      <alignment/>
    </xf>
    <xf numFmtId="2" fontId="0" fillId="0" borderId="0" xfId="0" applyNumberFormat="1" applyFill="1" applyBorder="1" applyAlignment="1">
      <alignment/>
    </xf>
    <xf numFmtId="0" fontId="48" fillId="0" borderId="0" xfId="0" applyFont="1" applyFill="1" applyBorder="1" applyAlignment="1">
      <alignment/>
    </xf>
    <xf numFmtId="49" fontId="49" fillId="0" borderId="10" xfId="0" applyNumberFormat="1" applyFont="1" applyBorder="1" applyAlignment="1">
      <alignment horizontal="center" wrapText="1"/>
    </xf>
    <xf numFmtId="0" fontId="49" fillId="0" borderId="0" xfId="63" applyFont="1" applyFill="1" applyBorder="1" applyAlignment="1">
      <alignment horizontal="left" wrapText="1"/>
      <protection/>
    </xf>
    <xf numFmtId="0" fontId="49" fillId="0" borderId="0" xfId="0" applyFont="1" applyAlignment="1">
      <alignment horizontal="center" wrapText="1"/>
    </xf>
    <xf numFmtId="0" fontId="49" fillId="0" borderId="22" xfId="0" applyFont="1" applyBorder="1" applyAlignment="1">
      <alignment horizontal="center"/>
    </xf>
    <xf numFmtId="0" fontId="49" fillId="0" borderId="24" xfId="0" applyFont="1" applyBorder="1" applyAlignment="1">
      <alignment horizontal="center"/>
    </xf>
    <xf numFmtId="0" fontId="49" fillId="0" borderId="27" xfId="0" applyFont="1" applyBorder="1" applyAlignment="1">
      <alignment horizontal="center" wrapText="1"/>
    </xf>
    <xf numFmtId="0" fontId="49" fillId="0" borderId="32" xfId="0" applyFont="1" applyBorder="1" applyAlignment="1">
      <alignment horizontal="center" wrapText="1"/>
    </xf>
    <xf numFmtId="0" fontId="0" fillId="0" borderId="10" xfId="0" applyBorder="1" applyAlignment="1">
      <alignment horizontal="center" wrapText="1"/>
    </xf>
    <xf numFmtId="0" fontId="49" fillId="34" borderId="10" xfId="0" applyFont="1" applyFill="1" applyBorder="1" applyAlignment="1">
      <alignment horizontal="center"/>
    </xf>
    <xf numFmtId="0" fontId="4" fillId="0" borderId="0" xfId="0" applyFont="1" applyAlignment="1">
      <alignment horizontal="center" wrapText="1"/>
    </xf>
    <xf numFmtId="0" fontId="47" fillId="0" borderId="10" xfId="0" applyFont="1" applyBorder="1" applyAlignment="1">
      <alignment horizontal="center"/>
    </xf>
    <xf numFmtId="0" fontId="49" fillId="0" borderId="10" xfId="0" applyFont="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rmal_проверка" xfId="59"/>
    <cellStyle name="Normal_таблица_1" xfId="60"/>
    <cellStyle name="Normal_таблица_1_1" xfId="61"/>
    <cellStyle name="Normal_таблица_1_1 2" xfId="62"/>
    <cellStyle name="Normal_таблица_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Q67"/>
  <sheetViews>
    <sheetView tabSelected="1" zoomScalePageLayoutView="0" workbookViewId="0" topLeftCell="A1">
      <selection activeCell="N7" sqref="N7"/>
    </sheetView>
  </sheetViews>
  <sheetFormatPr defaultColWidth="9.140625" defaultRowHeight="15"/>
  <cols>
    <col min="1" max="1" width="33.421875" style="0" customWidth="1"/>
    <col min="2" max="2" width="20.421875" style="0" customWidth="1"/>
    <col min="3" max="3" width="38.28125" style="0" customWidth="1"/>
    <col min="4" max="4" width="15.28125" style="0" customWidth="1"/>
    <col min="5" max="5" width="40.8515625" style="0" customWidth="1"/>
    <col min="6" max="6" width="20.140625" style="0" customWidth="1"/>
    <col min="7" max="7" width="18.00390625" style="0" customWidth="1"/>
    <col min="14" max="14" width="10.00390625" style="0" customWidth="1"/>
  </cols>
  <sheetData>
    <row r="1" spans="8:14" ht="15">
      <c r="H1" s="203" t="s">
        <v>56</v>
      </c>
      <c r="I1" s="203"/>
      <c r="J1" s="203"/>
      <c r="K1" s="203"/>
      <c r="L1" s="203"/>
      <c r="M1" s="203"/>
      <c r="N1" s="203"/>
    </row>
    <row r="2" spans="1:14" ht="15">
      <c r="A2" s="1" t="s">
        <v>64</v>
      </c>
      <c r="H2" s="203"/>
      <c r="I2" s="203"/>
      <c r="J2" s="203"/>
      <c r="K2" s="203"/>
      <c r="L2" s="203"/>
      <c r="M2" s="203"/>
      <c r="N2" s="203"/>
    </row>
    <row r="3" spans="1:16" ht="30">
      <c r="A3" s="91" t="s">
        <v>0</v>
      </c>
      <c r="B3" s="91" t="s">
        <v>154</v>
      </c>
      <c r="C3" s="91" t="s">
        <v>1</v>
      </c>
      <c r="D3" s="91" t="s">
        <v>155</v>
      </c>
      <c r="E3" s="91" t="s">
        <v>156</v>
      </c>
      <c r="F3" s="91" t="s">
        <v>157</v>
      </c>
      <c r="G3" s="91" t="s">
        <v>158</v>
      </c>
      <c r="H3" s="2" t="s">
        <v>50</v>
      </c>
      <c r="I3" s="2" t="s">
        <v>51</v>
      </c>
      <c r="J3" s="2" t="s">
        <v>52</v>
      </c>
      <c r="K3" s="2" t="s">
        <v>53</v>
      </c>
      <c r="L3" s="2" t="s">
        <v>54</v>
      </c>
      <c r="M3" s="2" t="s">
        <v>55</v>
      </c>
      <c r="N3" s="2" t="s">
        <v>118</v>
      </c>
      <c r="O3" s="2" t="s">
        <v>57</v>
      </c>
      <c r="P3" s="92" t="s">
        <v>159</v>
      </c>
    </row>
    <row r="4" spans="1:16" s="5" customFormat="1" ht="45">
      <c r="A4" s="93" t="s">
        <v>118</v>
      </c>
      <c r="B4" s="93" t="s">
        <v>8</v>
      </c>
      <c r="C4" s="93" t="s">
        <v>48</v>
      </c>
      <c r="D4" s="94">
        <v>70500002</v>
      </c>
      <c r="E4" s="93" t="s">
        <v>22</v>
      </c>
      <c r="F4" s="93" t="s">
        <v>5</v>
      </c>
      <c r="G4" s="93" t="s">
        <v>49</v>
      </c>
      <c r="H4" s="135"/>
      <c r="I4" s="131"/>
      <c r="J4" s="131"/>
      <c r="K4" s="131"/>
      <c r="L4" s="131"/>
      <c r="M4" s="131"/>
      <c r="N4" s="131">
        <v>8000</v>
      </c>
      <c r="O4" s="3">
        <f>SUM(H4:N4)</f>
        <v>8000</v>
      </c>
      <c r="P4" s="95">
        <f>O4</f>
        <v>8000</v>
      </c>
    </row>
    <row r="5" spans="1:16" s="69" customFormat="1" ht="30">
      <c r="A5" s="96" t="s">
        <v>2</v>
      </c>
      <c r="B5" s="104" t="s">
        <v>162</v>
      </c>
      <c r="C5" s="96" t="s">
        <v>65</v>
      </c>
      <c r="D5" s="97">
        <v>70100013</v>
      </c>
      <c r="E5" s="96" t="s">
        <v>66</v>
      </c>
      <c r="F5" s="98" t="s">
        <v>67</v>
      </c>
      <c r="G5" s="98" t="s">
        <v>68</v>
      </c>
      <c r="H5" s="136">
        <v>80</v>
      </c>
      <c r="I5" s="132"/>
      <c r="J5" s="132"/>
      <c r="K5" s="132"/>
      <c r="L5" s="132"/>
      <c r="M5" s="132"/>
      <c r="N5" s="132"/>
      <c r="O5" s="61">
        <f>SUM(H5:N5)</f>
        <v>80</v>
      </c>
      <c r="P5" s="103"/>
    </row>
    <row r="6" spans="1:16" s="5" customFormat="1" ht="30">
      <c r="A6" s="96" t="s">
        <v>2</v>
      </c>
      <c r="B6" s="96" t="s">
        <v>3</v>
      </c>
      <c r="C6" s="96" t="s">
        <v>65</v>
      </c>
      <c r="D6" s="97">
        <v>70100013</v>
      </c>
      <c r="E6" s="96" t="s">
        <v>66</v>
      </c>
      <c r="F6" s="98" t="s">
        <v>67</v>
      </c>
      <c r="G6" s="98" t="s">
        <v>68</v>
      </c>
      <c r="H6" s="136">
        <v>14720</v>
      </c>
      <c r="I6" s="132"/>
      <c r="J6" s="132"/>
      <c r="K6" s="132"/>
      <c r="L6" s="132"/>
      <c r="M6" s="132"/>
      <c r="N6" s="132"/>
      <c r="O6" s="61">
        <f>SUM(H6:N6)</f>
        <v>14720</v>
      </c>
      <c r="P6" s="99"/>
    </row>
    <row r="7" spans="1:16" s="4" customFormat="1" ht="15">
      <c r="A7" s="96" t="s">
        <v>2</v>
      </c>
      <c r="B7" s="96" t="s">
        <v>3</v>
      </c>
      <c r="C7" s="96" t="s">
        <v>3</v>
      </c>
      <c r="D7" s="97">
        <v>70100013</v>
      </c>
      <c r="E7" s="96" t="s">
        <v>4</v>
      </c>
      <c r="F7" s="96" t="s">
        <v>5</v>
      </c>
      <c r="G7" s="96" t="s">
        <v>6</v>
      </c>
      <c r="H7" s="136">
        <v>125664</v>
      </c>
      <c r="I7" s="199">
        <v>116</v>
      </c>
      <c r="J7" s="136">
        <v>7539</v>
      </c>
      <c r="K7" s="133">
        <v>3509</v>
      </c>
      <c r="L7" s="132"/>
      <c r="M7" s="132"/>
      <c r="N7" s="199">
        <v>3937</v>
      </c>
      <c r="O7" s="61">
        <f aca="true" t="shared" si="0" ref="O7:O46">SUM(H7:N7)</f>
        <v>140765</v>
      </c>
      <c r="P7" s="99">
        <f>SUM(O5:O7)</f>
        <v>155565</v>
      </c>
    </row>
    <row r="8" spans="1:16" s="4" customFormat="1" ht="15">
      <c r="A8" s="93" t="s">
        <v>7</v>
      </c>
      <c r="B8" s="93" t="s">
        <v>8</v>
      </c>
      <c r="C8" s="93" t="s">
        <v>9</v>
      </c>
      <c r="D8" s="94">
        <v>70500181</v>
      </c>
      <c r="E8" s="93" t="s">
        <v>10</v>
      </c>
      <c r="F8" s="93" t="s">
        <v>5</v>
      </c>
      <c r="G8" s="93" t="s">
        <v>11</v>
      </c>
      <c r="H8" s="131"/>
      <c r="I8" s="131"/>
      <c r="J8" s="131"/>
      <c r="K8" s="131"/>
      <c r="L8" s="188">
        <v>17595</v>
      </c>
      <c r="M8" s="131"/>
      <c r="N8" s="131"/>
      <c r="O8" s="3">
        <f t="shared" si="0"/>
        <v>17595</v>
      </c>
      <c r="P8" s="100"/>
    </row>
    <row r="9" spans="1:16" s="4" customFormat="1" ht="15">
      <c r="A9" s="93" t="s">
        <v>7</v>
      </c>
      <c r="B9" s="93" t="s">
        <v>8</v>
      </c>
      <c r="C9" s="93" t="s">
        <v>12</v>
      </c>
      <c r="D9" s="94">
        <v>70500241</v>
      </c>
      <c r="E9" s="93" t="s">
        <v>10</v>
      </c>
      <c r="F9" s="93" t="s">
        <v>5</v>
      </c>
      <c r="G9" s="93" t="s">
        <v>11</v>
      </c>
      <c r="H9" s="131"/>
      <c r="I9" s="131"/>
      <c r="J9" s="131"/>
      <c r="K9" s="131"/>
      <c r="L9" s="188">
        <v>7752</v>
      </c>
      <c r="M9" s="131"/>
      <c r="N9" s="131"/>
      <c r="O9" s="3">
        <f t="shared" si="0"/>
        <v>7752</v>
      </c>
      <c r="P9" s="100"/>
    </row>
    <row r="10" spans="1:16" s="4" customFormat="1" ht="15">
      <c r="A10" s="93" t="s">
        <v>7</v>
      </c>
      <c r="B10" s="93" t="s">
        <v>8</v>
      </c>
      <c r="C10" s="93" t="s">
        <v>13</v>
      </c>
      <c r="D10" s="94">
        <v>70500121</v>
      </c>
      <c r="E10" s="93" t="s">
        <v>10</v>
      </c>
      <c r="F10" s="93" t="s">
        <v>5</v>
      </c>
      <c r="G10" s="93" t="s">
        <v>11</v>
      </c>
      <c r="H10" s="131"/>
      <c r="I10" s="131"/>
      <c r="J10" s="131"/>
      <c r="K10" s="131"/>
      <c r="L10" s="188">
        <v>2738</v>
      </c>
      <c r="M10" s="131"/>
      <c r="N10" s="131"/>
      <c r="O10" s="3">
        <f t="shared" si="0"/>
        <v>2738</v>
      </c>
      <c r="P10" s="100"/>
    </row>
    <row r="11" spans="1:16" s="4" customFormat="1" ht="15">
      <c r="A11" s="93" t="s">
        <v>7</v>
      </c>
      <c r="B11" s="93" t="s">
        <v>8</v>
      </c>
      <c r="C11" s="93" t="s">
        <v>14</v>
      </c>
      <c r="D11" s="94">
        <v>70500271</v>
      </c>
      <c r="E11" s="93" t="s">
        <v>10</v>
      </c>
      <c r="F11" s="93" t="s">
        <v>5</v>
      </c>
      <c r="G11" s="93" t="s">
        <v>11</v>
      </c>
      <c r="H11" s="131"/>
      <c r="I11" s="131"/>
      <c r="J11" s="131"/>
      <c r="K11" s="131"/>
      <c r="L11" s="188"/>
      <c r="M11" s="131"/>
      <c r="N11" s="131"/>
      <c r="O11" s="3">
        <f t="shared" si="0"/>
        <v>0</v>
      </c>
      <c r="P11" s="100"/>
    </row>
    <row r="12" spans="1:16" s="4" customFormat="1" ht="15">
      <c r="A12" s="93" t="s">
        <v>7</v>
      </c>
      <c r="B12" s="93" t="s">
        <v>8</v>
      </c>
      <c r="C12" s="93" t="s">
        <v>15</v>
      </c>
      <c r="D12" s="94">
        <v>70500261</v>
      </c>
      <c r="E12" s="93" t="s">
        <v>10</v>
      </c>
      <c r="F12" s="93" t="s">
        <v>5</v>
      </c>
      <c r="G12" s="93" t="s">
        <v>11</v>
      </c>
      <c r="H12" s="131"/>
      <c r="I12" s="131"/>
      <c r="J12" s="131"/>
      <c r="K12" s="131"/>
      <c r="L12" s="188">
        <v>11188</v>
      </c>
      <c r="M12" s="131"/>
      <c r="N12" s="131"/>
      <c r="O12" s="3">
        <f t="shared" si="0"/>
        <v>11188</v>
      </c>
      <c r="P12" s="100"/>
    </row>
    <row r="13" spans="1:16" s="4" customFormat="1" ht="15">
      <c r="A13" s="93" t="s">
        <v>7</v>
      </c>
      <c r="B13" s="93" t="s">
        <v>8</v>
      </c>
      <c r="C13" s="93" t="s">
        <v>16</v>
      </c>
      <c r="D13" s="94">
        <v>70500051</v>
      </c>
      <c r="E13" s="93" t="s">
        <v>10</v>
      </c>
      <c r="F13" s="93" t="s">
        <v>5</v>
      </c>
      <c r="G13" s="93" t="s">
        <v>11</v>
      </c>
      <c r="H13" s="131"/>
      <c r="I13" s="131"/>
      <c r="J13" s="131"/>
      <c r="K13" s="131"/>
      <c r="L13" s="188">
        <v>15153</v>
      </c>
      <c r="M13" s="131"/>
      <c r="N13" s="131"/>
      <c r="O13" s="3">
        <f t="shared" si="0"/>
        <v>15153</v>
      </c>
      <c r="P13" s="100"/>
    </row>
    <row r="14" spans="1:16" s="4" customFormat="1" ht="15">
      <c r="A14" s="93" t="s">
        <v>7</v>
      </c>
      <c r="B14" s="93" t="s">
        <v>8</v>
      </c>
      <c r="C14" s="93" t="s">
        <v>160</v>
      </c>
      <c r="D14" s="94">
        <v>70500351</v>
      </c>
      <c r="E14" s="93" t="s">
        <v>10</v>
      </c>
      <c r="F14" s="93" t="s">
        <v>5</v>
      </c>
      <c r="G14" s="93" t="s">
        <v>11</v>
      </c>
      <c r="H14" s="131"/>
      <c r="I14" s="131"/>
      <c r="J14" s="131"/>
      <c r="K14" s="131"/>
      <c r="L14" s="188">
        <v>6307</v>
      </c>
      <c r="M14" s="131"/>
      <c r="N14" s="131">
        <v>360</v>
      </c>
      <c r="O14" s="3">
        <f t="shared" si="0"/>
        <v>6667</v>
      </c>
      <c r="P14" s="100"/>
    </row>
    <row r="15" spans="1:16" s="4" customFormat="1" ht="15">
      <c r="A15" s="93" t="s">
        <v>7</v>
      </c>
      <c r="B15" s="93" t="s">
        <v>8</v>
      </c>
      <c r="C15" s="93" t="s">
        <v>17</v>
      </c>
      <c r="D15" s="94">
        <v>70500191</v>
      </c>
      <c r="E15" s="93" t="s">
        <v>10</v>
      </c>
      <c r="F15" s="93" t="s">
        <v>5</v>
      </c>
      <c r="G15" s="93" t="s">
        <v>11</v>
      </c>
      <c r="H15" s="131"/>
      <c r="I15" s="131"/>
      <c r="J15" s="131"/>
      <c r="K15" s="131"/>
      <c r="L15" s="188">
        <v>20173</v>
      </c>
      <c r="M15" s="131"/>
      <c r="N15" s="131"/>
      <c r="O15" s="3">
        <f t="shared" si="0"/>
        <v>20173</v>
      </c>
      <c r="P15" s="100"/>
    </row>
    <row r="16" spans="1:16" s="5" customFormat="1" ht="15">
      <c r="A16" s="93" t="s">
        <v>7</v>
      </c>
      <c r="B16" s="93" t="s">
        <v>8</v>
      </c>
      <c r="C16" s="93" t="s">
        <v>18</v>
      </c>
      <c r="D16" s="94">
        <v>70500061</v>
      </c>
      <c r="E16" s="93" t="s">
        <v>10</v>
      </c>
      <c r="F16" s="93" t="s">
        <v>5</v>
      </c>
      <c r="G16" s="93" t="s">
        <v>11</v>
      </c>
      <c r="H16" s="131"/>
      <c r="I16" s="131"/>
      <c r="J16" s="131"/>
      <c r="K16" s="131"/>
      <c r="L16" s="188">
        <v>12756</v>
      </c>
      <c r="M16" s="131"/>
      <c r="N16" s="131"/>
      <c r="O16" s="3">
        <f t="shared" si="0"/>
        <v>12756</v>
      </c>
      <c r="P16" s="100"/>
    </row>
    <row r="17" spans="1:16" s="5" customFormat="1" ht="15">
      <c r="A17" s="93" t="s">
        <v>7</v>
      </c>
      <c r="B17" s="93" t="s">
        <v>8</v>
      </c>
      <c r="C17" s="93" t="s">
        <v>19</v>
      </c>
      <c r="D17" s="94">
        <v>70500071</v>
      </c>
      <c r="E17" s="93" t="s">
        <v>10</v>
      </c>
      <c r="F17" s="93" t="s">
        <v>5</v>
      </c>
      <c r="G17" s="93" t="s">
        <v>11</v>
      </c>
      <c r="H17" s="131"/>
      <c r="I17" s="131"/>
      <c r="J17" s="131"/>
      <c r="K17" s="131"/>
      <c r="L17" s="188">
        <v>18065</v>
      </c>
      <c r="M17" s="131"/>
      <c r="N17" s="131"/>
      <c r="O17" s="3">
        <f t="shared" si="0"/>
        <v>18065</v>
      </c>
      <c r="P17" s="100">
        <f>SUM(O8:O17)</f>
        <v>112087</v>
      </c>
    </row>
    <row r="18" spans="1:16" s="5" customFormat="1" ht="15">
      <c r="A18" s="96" t="s">
        <v>20</v>
      </c>
      <c r="B18" s="96" t="s">
        <v>8</v>
      </c>
      <c r="C18" s="96" t="s">
        <v>21</v>
      </c>
      <c r="D18" s="97">
        <v>70500012</v>
      </c>
      <c r="E18" s="96" t="s">
        <v>22</v>
      </c>
      <c r="F18" s="96" t="s">
        <v>5</v>
      </c>
      <c r="G18" s="96" t="s">
        <v>23</v>
      </c>
      <c r="H18" s="132"/>
      <c r="I18" s="132"/>
      <c r="J18" s="132"/>
      <c r="K18" s="132"/>
      <c r="L18" s="132"/>
      <c r="M18" s="175">
        <v>14596</v>
      </c>
      <c r="N18" s="132"/>
      <c r="O18" s="61">
        <f t="shared" si="0"/>
        <v>14596</v>
      </c>
      <c r="P18" s="99"/>
    </row>
    <row r="19" spans="1:16" s="5" customFormat="1" ht="16.5" customHeight="1">
      <c r="A19" s="96" t="s">
        <v>20</v>
      </c>
      <c r="B19" s="96" t="s">
        <v>8</v>
      </c>
      <c r="C19" s="96" t="s">
        <v>35</v>
      </c>
      <c r="D19" s="97">
        <v>70500372</v>
      </c>
      <c r="E19" s="96" t="s">
        <v>22</v>
      </c>
      <c r="F19" s="96" t="s">
        <v>5</v>
      </c>
      <c r="G19" s="96" t="s">
        <v>23</v>
      </c>
      <c r="H19" s="132"/>
      <c r="I19" s="132"/>
      <c r="J19" s="132"/>
      <c r="K19" s="132"/>
      <c r="L19" s="132"/>
      <c r="M19" s="175">
        <v>29761</v>
      </c>
      <c r="N19" s="132"/>
      <c r="O19" s="61">
        <f t="shared" si="0"/>
        <v>29761</v>
      </c>
      <c r="P19" s="99"/>
    </row>
    <row r="20" spans="1:16" s="4" customFormat="1" ht="16.5" customHeight="1">
      <c r="A20" s="96" t="s">
        <v>20</v>
      </c>
      <c r="B20" s="96" t="s">
        <v>8</v>
      </c>
      <c r="C20" s="96" t="s">
        <v>26</v>
      </c>
      <c r="D20" s="97">
        <v>70500042</v>
      </c>
      <c r="E20" s="96" t="s">
        <v>22</v>
      </c>
      <c r="F20" s="96" t="s">
        <v>5</v>
      </c>
      <c r="G20" s="96" t="s">
        <v>23</v>
      </c>
      <c r="H20" s="132"/>
      <c r="I20" s="132"/>
      <c r="J20" s="132"/>
      <c r="K20" s="132"/>
      <c r="L20" s="132"/>
      <c r="M20" s="175">
        <v>44915</v>
      </c>
      <c r="N20" s="132"/>
      <c r="O20" s="61">
        <f t="shared" si="0"/>
        <v>44915</v>
      </c>
      <c r="P20" s="99"/>
    </row>
    <row r="21" spans="1:16" s="5" customFormat="1" ht="16.5" customHeight="1">
      <c r="A21" s="96" t="s">
        <v>20</v>
      </c>
      <c r="B21" s="96" t="s">
        <v>8</v>
      </c>
      <c r="C21" s="96" t="s">
        <v>27</v>
      </c>
      <c r="D21" s="97">
        <v>70500332</v>
      </c>
      <c r="E21" s="96" t="s">
        <v>22</v>
      </c>
      <c r="F21" s="96" t="s">
        <v>5</v>
      </c>
      <c r="G21" s="96" t="s">
        <v>23</v>
      </c>
      <c r="H21" s="132"/>
      <c r="I21" s="132"/>
      <c r="J21" s="132"/>
      <c r="K21" s="132"/>
      <c r="L21" s="132"/>
      <c r="M21" s="132"/>
      <c r="N21" s="132"/>
      <c r="O21" s="61">
        <f t="shared" si="0"/>
        <v>0</v>
      </c>
      <c r="P21" s="99"/>
    </row>
    <row r="22" spans="1:16" s="5" customFormat="1" ht="16.5" customHeight="1">
      <c r="A22" s="96" t="s">
        <v>20</v>
      </c>
      <c r="B22" s="96" t="s">
        <v>8</v>
      </c>
      <c r="C22" s="96" t="s">
        <v>28</v>
      </c>
      <c r="D22" s="97">
        <v>70500483</v>
      </c>
      <c r="E22" s="96" t="s">
        <v>4</v>
      </c>
      <c r="F22" s="96" t="s">
        <v>24</v>
      </c>
      <c r="G22" s="96" t="s">
        <v>25</v>
      </c>
      <c r="H22" s="132"/>
      <c r="I22" s="132"/>
      <c r="J22" s="132"/>
      <c r="K22" s="132"/>
      <c r="L22" s="132"/>
      <c r="M22" s="132"/>
      <c r="N22" s="132"/>
      <c r="O22" s="61">
        <f t="shared" si="0"/>
        <v>0</v>
      </c>
      <c r="P22" s="99">
        <f>SUM(O18:O22)</f>
        <v>89272</v>
      </c>
    </row>
    <row r="23" spans="1:16" s="5" customFormat="1" ht="16.5" customHeight="1">
      <c r="A23" s="93" t="s">
        <v>29</v>
      </c>
      <c r="B23" s="93" t="s">
        <v>30</v>
      </c>
      <c r="C23" s="93" t="s">
        <v>65</v>
      </c>
      <c r="D23" s="94">
        <v>70100013</v>
      </c>
      <c r="E23" s="93" t="s">
        <v>66</v>
      </c>
      <c r="F23" s="101" t="s">
        <v>67</v>
      </c>
      <c r="G23" s="101" t="s">
        <v>68</v>
      </c>
      <c r="H23" s="162"/>
      <c r="I23" s="162">
        <v>560</v>
      </c>
      <c r="J23" s="162"/>
      <c r="K23" s="162"/>
      <c r="L23" s="131"/>
      <c r="M23" s="131"/>
      <c r="N23" s="131"/>
      <c r="O23" s="3">
        <f t="shared" si="0"/>
        <v>560</v>
      </c>
      <c r="P23" s="100"/>
    </row>
    <row r="24" spans="1:16" s="5" customFormat="1" ht="16.5" customHeight="1">
      <c r="A24" s="93" t="s">
        <v>29</v>
      </c>
      <c r="B24" s="93" t="s">
        <v>30</v>
      </c>
      <c r="C24" s="93" t="s">
        <v>31</v>
      </c>
      <c r="D24" s="94">
        <v>70200033</v>
      </c>
      <c r="E24" s="93" t="s">
        <v>4</v>
      </c>
      <c r="F24" s="93" t="s">
        <v>5</v>
      </c>
      <c r="G24" s="93" t="s">
        <v>6</v>
      </c>
      <c r="H24" s="162">
        <v>21503</v>
      </c>
      <c r="I24" s="162">
        <v>182116</v>
      </c>
      <c r="J24" s="162"/>
      <c r="K24" s="162">
        <v>1272</v>
      </c>
      <c r="L24" s="131"/>
      <c r="M24" s="131"/>
      <c r="N24" s="134">
        <v>2177</v>
      </c>
      <c r="O24" s="3">
        <f t="shared" si="0"/>
        <v>207068</v>
      </c>
      <c r="P24" s="100">
        <f>SUM(O23:O24)</f>
        <v>207628</v>
      </c>
    </row>
    <row r="25" spans="1:16" s="5" customFormat="1" ht="16.5" customHeight="1">
      <c r="A25" s="138" t="s">
        <v>32</v>
      </c>
      <c r="B25" s="138" t="s">
        <v>8</v>
      </c>
      <c r="C25" s="138" t="s">
        <v>65</v>
      </c>
      <c r="D25" s="139">
        <v>70100013</v>
      </c>
      <c r="E25" s="138" t="s">
        <v>66</v>
      </c>
      <c r="F25" s="137" t="s">
        <v>67</v>
      </c>
      <c r="G25" s="137" t="s">
        <v>68</v>
      </c>
      <c r="H25" s="136"/>
      <c r="I25" s="136"/>
      <c r="J25" s="136"/>
      <c r="K25" s="175">
        <v>800</v>
      </c>
      <c r="L25" s="132"/>
      <c r="M25" s="132"/>
      <c r="N25" s="132"/>
      <c r="O25" s="61">
        <f t="shared" si="0"/>
        <v>800</v>
      </c>
      <c r="P25" s="99"/>
    </row>
    <row r="26" spans="1:16" s="5" customFormat="1" ht="16.5" customHeight="1">
      <c r="A26" s="138" t="s">
        <v>32</v>
      </c>
      <c r="B26" s="138" t="s">
        <v>8</v>
      </c>
      <c r="C26" s="138" t="s">
        <v>21</v>
      </c>
      <c r="D26" s="139">
        <v>70500012</v>
      </c>
      <c r="E26" s="138" t="s">
        <v>22</v>
      </c>
      <c r="F26" s="138" t="s">
        <v>5</v>
      </c>
      <c r="G26" s="138" t="s">
        <v>23</v>
      </c>
      <c r="H26" s="136"/>
      <c r="I26" s="136"/>
      <c r="J26" s="136"/>
      <c r="K26" s="175">
        <v>16833</v>
      </c>
      <c r="L26" s="132"/>
      <c r="M26" s="132"/>
      <c r="N26" s="132"/>
      <c r="O26" s="61">
        <f t="shared" si="0"/>
        <v>16833</v>
      </c>
      <c r="P26" s="99"/>
    </row>
    <row r="27" spans="1:16" s="5" customFormat="1" ht="16.5" customHeight="1">
      <c r="A27" s="138" t="s">
        <v>32</v>
      </c>
      <c r="B27" s="138" t="s">
        <v>8</v>
      </c>
      <c r="C27" s="138" t="s">
        <v>33</v>
      </c>
      <c r="D27" s="139">
        <v>70500463</v>
      </c>
      <c r="E27" s="138" t="s">
        <v>4</v>
      </c>
      <c r="F27" s="138" t="s">
        <v>5</v>
      </c>
      <c r="G27" s="138" t="s">
        <v>25</v>
      </c>
      <c r="H27" s="136"/>
      <c r="I27" s="136"/>
      <c r="J27" s="136"/>
      <c r="K27" s="175">
        <v>1177</v>
      </c>
      <c r="L27" s="132"/>
      <c r="M27" s="132"/>
      <c r="N27" s="132"/>
      <c r="O27" s="61">
        <f t="shared" si="0"/>
        <v>1177</v>
      </c>
      <c r="P27" s="99"/>
    </row>
    <row r="28" spans="1:16" s="5" customFormat="1" ht="16.5" customHeight="1">
      <c r="A28" s="138" t="s">
        <v>32</v>
      </c>
      <c r="B28" s="138" t="s">
        <v>8</v>
      </c>
      <c r="C28" s="138" t="s">
        <v>34</v>
      </c>
      <c r="D28" s="139">
        <v>70500443</v>
      </c>
      <c r="E28" s="138" t="s">
        <v>4</v>
      </c>
      <c r="F28" s="138" t="s">
        <v>5</v>
      </c>
      <c r="G28" s="138" t="s">
        <v>25</v>
      </c>
      <c r="H28" s="136"/>
      <c r="I28" s="136"/>
      <c r="J28" s="136"/>
      <c r="K28" s="175">
        <v>1125</v>
      </c>
      <c r="L28" s="132"/>
      <c r="M28" s="132"/>
      <c r="N28" s="132"/>
      <c r="O28" s="61">
        <f t="shared" si="0"/>
        <v>1125</v>
      </c>
      <c r="P28" s="99"/>
    </row>
    <row r="29" spans="1:16" s="5" customFormat="1" ht="16.5" customHeight="1">
      <c r="A29" s="138" t="s">
        <v>32</v>
      </c>
      <c r="B29" s="138" t="s">
        <v>8</v>
      </c>
      <c r="C29" s="138" t="s">
        <v>35</v>
      </c>
      <c r="D29" s="139">
        <v>70500372</v>
      </c>
      <c r="E29" s="138" t="s">
        <v>22</v>
      </c>
      <c r="F29" s="138" t="s">
        <v>5</v>
      </c>
      <c r="G29" s="138" t="s">
        <v>23</v>
      </c>
      <c r="H29" s="136"/>
      <c r="I29" s="136"/>
      <c r="J29" s="136"/>
      <c r="K29" s="175">
        <v>16480</v>
      </c>
      <c r="L29" s="132"/>
      <c r="M29" s="132"/>
      <c r="N29" s="132"/>
      <c r="O29" s="61">
        <f t="shared" si="0"/>
        <v>16480</v>
      </c>
      <c r="P29" s="99"/>
    </row>
    <row r="30" spans="1:16" s="5" customFormat="1" ht="16.5" customHeight="1">
      <c r="A30" s="138" t="s">
        <v>32</v>
      </c>
      <c r="B30" s="138" t="s">
        <v>8</v>
      </c>
      <c r="C30" s="138" t="s">
        <v>15</v>
      </c>
      <c r="D30" s="139">
        <v>70500263</v>
      </c>
      <c r="E30" s="138" t="s">
        <v>4</v>
      </c>
      <c r="F30" s="138" t="s">
        <v>5</v>
      </c>
      <c r="G30" s="138" t="s">
        <v>25</v>
      </c>
      <c r="H30" s="136"/>
      <c r="I30" s="136"/>
      <c r="J30" s="136"/>
      <c r="K30" s="175">
        <v>1604</v>
      </c>
      <c r="L30" s="132"/>
      <c r="M30" s="132"/>
      <c r="N30" s="132"/>
      <c r="O30" s="61">
        <f t="shared" si="0"/>
        <v>1604</v>
      </c>
      <c r="P30" s="99"/>
    </row>
    <row r="31" spans="1:16" s="5" customFormat="1" ht="16.5" customHeight="1">
      <c r="A31" s="138" t="s">
        <v>32</v>
      </c>
      <c r="B31" s="138" t="s">
        <v>8</v>
      </c>
      <c r="C31" s="138" t="s">
        <v>36</v>
      </c>
      <c r="D31" s="139">
        <v>70500433</v>
      </c>
      <c r="E31" s="138" t="s">
        <v>4</v>
      </c>
      <c r="F31" s="138" t="s">
        <v>5</v>
      </c>
      <c r="G31" s="138" t="s">
        <v>25</v>
      </c>
      <c r="H31" s="136"/>
      <c r="I31" s="136"/>
      <c r="J31" s="136"/>
      <c r="K31" s="175">
        <v>2794</v>
      </c>
      <c r="L31" s="132"/>
      <c r="M31" s="132"/>
      <c r="N31" s="132"/>
      <c r="O31" s="61">
        <f t="shared" si="0"/>
        <v>2794</v>
      </c>
      <c r="P31" s="99"/>
    </row>
    <row r="32" spans="1:16" s="5" customFormat="1" ht="16.5" customHeight="1">
      <c r="A32" s="138" t="s">
        <v>32</v>
      </c>
      <c r="B32" s="138" t="s">
        <v>8</v>
      </c>
      <c r="C32" s="138" t="s">
        <v>26</v>
      </c>
      <c r="D32" s="139">
        <v>70500042</v>
      </c>
      <c r="E32" s="138" t="s">
        <v>22</v>
      </c>
      <c r="F32" s="138" t="s">
        <v>5</v>
      </c>
      <c r="G32" s="138" t="s">
        <v>23</v>
      </c>
      <c r="H32" s="136"/>
      <c r="I32" s="136"/>
      <c r="J32" s="136"/>
      <c r="K32" s="175">
        <v>65958</v>
      </c>
      <c r="L32" s="132"/>
      <c r="M32" s="132"/>
      <c r="N32" s="132"/>
      <c r="O32" s="61">
        <f>SUM(H32:N32)</f>
        <v>65958</v>
      </c>
      <c r="P32" s="99"/>
    </row>
    <row r="33" spans="1:16" s="60" customFormat="1" ht="16.5" customHeight="1">
      <c r="A33" s="138" t="s">
        <v>32</v>
      </c>
      <c r="B33" s="138" t="s">
        <v>37</v>
      </c>
      <c r="C33" s="138" t="s">
        <v>65</v>
      </c>
      <c r="D33" s="139">
        <v>70100013</v>
      </c>
      <c r="E33" s="138" t="s">
        <v>66</v>
      </c>
      <c r="F33" s="137" t="s">
        <v>67</v>
      </c>
      <c r="G33" s="137" t="s">
        <v>68</v>
      </c>
      <c r="H33" s="136"/>
      <c r="I33" s="136"/>
      <c r="J33" s="136"/>
      <c r="K33" s="175">
        <v>5060</v>
      </c>
      <c r="L33" s="132"/>
      <c r="M33" s="132"/>
      <c r="N33" s="132"/>
      <c r="O33" s="61">
        <f>SUM(H33:N33)</f>
        <v>5060</v>
      </c>
      <c r="P33" s="99"/>
    </row>
    <row r="34" spans="1:16" s="5" customFormat="1" ht="16.5" customHeight="1">
      <c r="A34" s="138" t="s">
        <v>32</v>
      </c>
      <c r="B34" s="138" t="s">
        <v>37</v>
      </c>
      <c r="C34" s="138" t="s">
        <v>38</v>
      </c>
      <c r="D34" s="139">
        <v>70400142</v>
      </c>
      <c r="E34" s="138" t="s">
        <v>22</v>
      </c>
      <c r="F34" s="138" t="s">
        <v>5</v>
      </c>
      <c r="G34" s="138" t="s">
        <v>23</v>
      </c>
      <c r="H34" s="136"/>
      <c r="I34" s="136"/>
      <c r="J34" s="136"/>
      <c r="K34" s="175">
        <v>10720</v>
      </c>
      <c r="L34" s="132"/>
      <c r="M34" s="132"/>
      <c r="N34" s="132"/>
      <c r="O34" s="61">
        <f t="shared" si="0"/>
        <v>10720</v>
      </c>
      <c r="P34" s="99"/>
    </row>
    <row r="35" spans="1:16" s="5" customFormat="1" ht="30">
      <c r="A35" s="138" t="s">
        <v>32</v>
      </c>
      <c r="B35" s="138" t="s">
        <v>37</v>
      </c>
      <c r="C35" s="138" t="s">
        <v>39</v>
      </c>
      <c r="D35" s="139">
        <v>70400122</v>
      </c>
      <c r="E35" s="138" t="s">
        <v>22</v>
      </c>
      <c r="F35" s="138" t="s">
        <v>24</v>
      </c>
      <c r="G35" s="138" t="s">
        <v>23</v>
      </c>
      <c r="H35" s="136"/>
      <c r="I35" s="136"/>
      <c r="J35" s="136"/>
      <c r="K35" s="175">
        <v>4182</v>
      </c>
      <c r="L35" s="132"/>
      <c r="M35" s="132"/>
      <c r="N35" s="132"/>
      <c r="O35" s="61">
        <f t="shared" si="0"/>
        <v>4182</v>
      </c>
      <c r="P35" s="99"/>
    </row>
    <row r="36" spans="1:16" s="5" customFormat="1" ht="30">
      <c r="A36" s="138" t="s">
        <v>32</v>
      </c>
      <c r="B36" s="138" t="s">
        <v>37</v>
      </c>
      <c r="C36" s="138" t="s">
        <v>39</v>
      </c>
      <c r="D36" s="139">
        <v>70400122</v>
      </c>
      <c r="E36" s="138" t="s">
        <v>22</v>
      </c>
      <c r="F36" s="138" t="s">
        <v>5</v>
      </c>
      <c r="G36" s="138" t="s">
        <v>23</v>
      </c>
      <c r="H36" s="136"/>
      <c r="I36" s="136"/>
      <c r="J36" s="136"/>
      <c r="K36" s="175">
        <v>3027</v>
      </c>
      <c r="L36" s="132"/>
      <c r="M36" s="132"/>
      <c r="N36" s="132"/>
      <c r="O36" s="61">
        <f t="shared" si="0"/>
        <v>3027</v>
      </c>
      <c r="P36" s="99"/>
    </row>
    <row r="37" spans="1:16" s="5" customFormat="1" ht="30">
      <c r="A37" s="138" t="s">
        <v>32</v>
      </c>
      <c r="B37" s="138" t="s">
        <v>37</v>
      </c>
      <c r="C37" s="138" t="s">
        <v>39</v>
      </c>
      <c r="D37" s="139">
        <v>70400123</v>
      </c>
      <c r="E37" s="138" t="s">
        <v>4</v>
      </c>
      <c r="F37" s="138" t="s">
        <v>24</v>
      </c>
      <c r="G37" s="138" t="s">
        <v>40</v>
      </c>
      <c r="H37" s="136"/>
      <c r="I37" s="136"/>
      <c r="J37" s="136"/>
      <c r="K37" s="175">
        <v>4639</v>
      </c>
      <c r="L37" s="132"/>
      <c r="M37" s="132"/>
      <c r="N37" s="132"/>
      <c r="O37" s="61">
        <f t="shared" si="0"/>
        <v>4639</v>
      </c>
      <c r="P37" s="99"/>
    </row>
    <row r="38" spans="1:16" s="5" customFormat="1" ht="30">
      <c r="A38" s="138" t="s">
        <v>32</v>
      </c>
      <c r="B38" s="138" t="s">
        <v>37</v>
      </c>
      <c r="C38" s="138" t="s">
        <v>41</v>
      </c>
      <c r="D38" s="139">
        <v>70400273</v>
      </c>
      <c r="E38" s="138" t="s">
        <v>4</v>
      </c>
      <c r="F38" s="138" t="s">
        <v>24</v>
      </c>
      <c r="G38" s="138" t="s">
        <v>40</v>
      </c>
      <c r="H38" s="136"/>
      <c r="I38" s="136"/>
      <c r="J38" s="136"/>
      <c r="K38" s="175">
        <v>1282</v>
      </c>
      <c r="L38" s="132"/>
      <c r="M38" s="132"/>
      <c r="N38" s="132"/>
      <c r="O38" s="61">
        <f t="shared" si="0"/>
        <v>1282</v>
      </c>
      <c r="P38" s="99"/>
    </row>
    <row r="39" spans="1:16" s="60" customFormat="1" ht="14.25" customHeight="1">
      <c r="A39" s="138" t="s">
        <v>32</v>
      </c>
      <c r="B39" s="138" t="s">
        <v>37</v>
      </c>
      <c r="C39" s="138" t="s">
        <v>42</v>
      </c>
      <c r="D39" s="139">
        <v>70400203</v>
      </c>
      <c r="E39" s="138" t="s">
        <v>4</v>
      </c>
      <c r="F39" s="138" t="s">
        <v>24</v>
      </c>
      <c r="G39" s="138" t="s">
        <v>25</v>
      </c>
      <c r="H39" s="136"/>
      <c r="I39" s="136"/>
      <c r="J39" s="136"/>
      <c r="K39" s="175">
        <v>1167</v>
      </c>
      <c r="L39" s="132"/>
      <c r="M39" s="132"/>
      <c r="N39" s="132"/>
      <c r="O39" s="61">
        <f t="shared" si="0"/>
        <v>1167</v>
      </c>
      <c r="P39" s="99"/>
    </row>
    <row r="40" spans="1:16" s="4" customFormat="1" ht="15">
      <c r="A40" s="138" t="s">
        <v>32</v>
      </c>
      <c r="B40" s="138" t="s">
        <v>37</v>
      </c>
      <c r="C40" s="138" t="s">
        <v>43</v>
      </c>
      <c r="D40" s="139">
        <v>70400022</v>
      </c>
      <c r="E40" s="138" t="s">
        <v>22</v>
      </c>
      <c r="F40" s="138" t="s">
        <v>24</v>
      </c>
      <c r="G40" s="138" t="s">
        <v>11</v>
      </c>
      <c r="H40" s="136"/>
      <c r="I40" s="136"/>
      <c r="J40" s="136"/>
      <c r="K40" s="175">
        <v>3104</v>
      </c>
      <c r="L40" s="132"/>
      <c r="M40" s="132"/>
      <c r="N40" s="132"/>
      <c r="O40" s="61">
        <f t="shared" si="0"/>
        <v>3104</v>
      </c>
      <c r="P40" s="99"/>
    </row>
    <row r="41" spans="1:16" s="4" customFormat="1" ht="15">
      <c r="A41" s="138" t="s">
        <v>32</v>
      </c>
      <c r="B41" s="138" t="s">
        <v>37</v>
      </c>
      <c r="C41" s="138" t="s">
        <v>43</v>
      </c>
      <c r="D41" s="139">
        <v>70400022</v>
      </c>
      <c r="E41" s="138" t="s">
        <v>22</v>
      </c>
      <c r="F41" s="138" t="s">
        <v>5</v>
      </c>
      <c r="G41" s="138" t="s">
        <v>44</v>
      </c>
      <c r="H41" s="136"/>
      <c r="I41" s="136"/>
      <c r="J41" s="136"/>
      <c r="K41" s="175">
        <v>2659</v>
      </c>
      <c r="L41" s="132"/>
      <c r="M41" s="132"/>
      <c r="N41" s="132"/>
      <c r="O41" s="61">
        <f t="shared" si="0"/>
        <v>2659</v>
      </c>
      <c r="P41" s="99"/>
    </row>
    <row r="42" spans="1:16" s="5" customFormat="1" ht="15">
      <c r="A42" s="138" t="s">
        <v>32</v>
      </c>
      <c r="B42" s="138" t="s">
        <v>37</v>
      </c>
      <c r="C42" s="138" t="s">
        <v>43</v>
      </c>
      <c r="D42" s="139">
        <v>70400023</v>
      </c>
      <c r="E42" s="138" t="s">
        <v>4</v>
      </c>
      <c r="F42" s="138" t="s">
        <v>24</v>
      </c>
      <c r="G42" s="138" t="s">
        <v>40</v>
      </c>
      <c r="H42" s="136"/>
      <c r="I42" s="136"/>
      <c r="J42" s="136"/>
      <c r="K42" s="175">
        <v>4631</v>
      </c>
      <c r="L42" s="132"/>
      <c r="M42" s="132"/>
      <c r="N42" s="132"/>
      <c r="O42" s="61">
        <f t="shared" si="0"/>
        <v>4631</v>
      </c>
      <c r="P42" s="99"/>
    </row>
    <row r="43" spans="1:16" s="5" customFormat="1" ht="15">
      <c r="A43" s="138" t="s">
        <v>32</v>
      </c>
      <c r="B43" s="138" t="s">
        <v>37</v>
      </c>
      <c r="C43" s="138" t="s">
        <v>119</v>
      </c>
      <c r="D43" s="139">
        <v>70400413</v>
      </c>
      <c r="E43" s="138" t="s">
        <v>4</v>
      </c>
      <c r="F43" s="138" t="s">
        <v>24</v>
      </c>
      <c r="G43" s="138" t="s">
        <v>40</v>
      </c>
      <c r="H43" s="136"/>
      <c r="I43" s="136"/>
      <c r="J43" s="136"/>
      <c r="K43" s="175">
        <v>2487</v>
      </c>
      <c r="L43" s="132"/>
      <c r="M43" s="132"/>
      <c r="N43" s="132"/>
      <c r="O43" s="61">
        <f t="shared" si="0"/>
        <v>2487</v>
      </c>
      <c r="P43" s="99">
        <f>SUM(O25:O43)</f>
        <v>149729</v>
      </c>
    </row>
    <row r="44" spans="1:16" s="5" customFormat="1" ht="30">
      <c r="A44" s="93" t="s">
        <v>45</v>
      </c>
      <c r="B44" s="93" t="s">
        <v>46</v>
      </c>
      <c r="C44" s="93" t="s">
        <v>65</v>
      </c>
      <c r="D44" s="94">
        <v>70100013</v>
      </c>
      <c r="E44" s="93" t="s">
        <v>66</v>
      </c>
      <c r="F44" s="101" t="s">
        <v>67</v>
      </c>
      <c r="G44" s="101" t="s">
        <v>68</v>
      </c>
      <c r="H44" s="171"/>
      <c r="I44" s="171"/>
      <c r="J44" s="171">
        <v>880</v>
      </c>
      <c r="K44" s="171"/>
      <c r="L44" s="171"/>
      <c r="M44" s="171"/>
      <c r="N44" s="171"/>
      <c r="O44" s="3">
        <f t="shared" si="0"/>
        <v>880</v>
      </c>
      <c r="P44" s="100"/>
    </row>
    <row r="45" spans="1:16" s="5" customFormat="1" ht="30">
      <c r="A45" s="93" t="s">
        <v>45</v>
      </c>
      <c r="B45" s="93" t="s">
        <v>46</v>
      </c>
      <c r="C45" s="93" t="s">
        <v>161</v>
      </c>
      <c r="D45" s="94">
        <v>70300153</v>
      </c>
      <c r="E45" s="93" t="s">
        <v>4</v>
      </c>
      <c r="F45" s="93" t="s">
        <v>5</v>
      </c>
      <c r="G45" s="93" t="s">
        <v>40</v>
      </c>
      <c r="H45" s="171"/>
      <c r="I45" s="171"/>
      <c r="J45" s="171">
        <v>935</v>
      </c>
      <c r="K45" s="171"/>
      <c r="L45" s="171"/>
      <c r="M45" s="171"/>
      <c r="N45" s="171"/>
      <c r="O45" s="3">
        <f>SUM(H45:N45)</f>
        <v>935</v>
      </c>
      <c r="P45" s="100"/>
    </row>
    <row r="46" spans="1:16" s="5" customFormat="1" ht="15">
      <c r="A46" s="93" t="s">
        <v>45</v>
      </c>
      <c r="B46" s="93" t="s">
        <v>46</v>
      </c>
      <c r="C46" s="93" t="s">
        <v>46</v>
      </c>
      <c r="D46" s="94">
        <v>70300023</v>
      </c>
      <c r="E46" s="93" t="s">
        <v>4</v>
      </c>
      <c r="F46" s="93" t="s">
        <v>5</v>
      </c>
      <c r="G46" s="93" t="s">
        <v>47</v>
      </c>
      <c r="H46" s="171">
        <v>7539</v>
      </c>
      <c r="I46" s="171"/>
      <c r="J46" s="171">
        <v>51531</v>
      </c>
      <c r="K46" s="171"/>
      <c r="L46" s="171"/>
      <c r="M46" s="171"/>
      <c r="N46" s="171">
        <v>2220</v>
      </c>
      <c r="O46" s="3">
        <f t="shared" si="0"/>
        <v>61290</v>
      </c>
      <c r="P46" s="100">
        <f>SUM(O44:O46)</f>
        <v>63105</v>
      </c>
    </row>
    <row r="47" spans="8:16" ht="15">
      <c r="H47" s="8">
        <f aca="true" t="shared" si="1" ref="H47:P47">SUM(H4:H46)</f>
        <v>169506</v>
      </c>
      <c r="I47" s="8">
        <f t="shared" si="1"/>
        <v>182792</v>
      </c>
      <c r="J47" s="8">
        <f t="shared" si="1"/>
        <v>60885</v>
      </c>
      <c r="K47" s="8">
        <f t="shared" si="1"/>
        <v>154510</v>
      </c>
      <c r="L47" s="8">
        <f t="shared" si="1"/>
        <v>111727</v>
      </c>
      <c r="M47" s="8">
        <f t="shared" si="1"/>
        <v>89272</v>
      </c>
      <c r="N47" s="8">
        <f t="shared" si="1"/>
        <v>16694</v>
      </c>
      <c r="O47" s="8">
        <f t="shared" si="1"/>
        <v>785386</v>
      </c>
      <c r="P47" s="8">
        <f t="shared" si="1"/>
        <v>785386</v>
      </c>
    </row>
    <row r="48" spans="8:15" ht="15">
      <c r="H48" s="69"/>
      <c r="I48" s="69"/>
      <c r="J48" s="69"/>
      <c r="K48" s="143"/>
      <c r="L48" s="122"/>
      <c r="M48" s="126"/>
      <c r="N48" s="69"/>
      <c r="O48" s="69"/>
    </row>
    <row r="50" spans="5:17" ht="15">
      <c r="E50" s="195" t="s">
        <v>218</v>
      </c>
      <c r="F50" s="195"/>
      <c r="G50" s="195"/>
      <c r="H50" s="195"/>
      <c r="I50" s="195"/>
      <c r="J50" s="195"/>
      <c r="K50" s="195"/>
      <c r="L50" s="195"/>
      <c r="M50" s="195"/>
      <c r="N50" s="195"/>
      <c r="O50" s="195"/>
      <c r="P50" s="195"/>
      <c r="Q50" s="195"/>
    </row>
    <row r="52" spans="5:13" ht="15">
      <c r="E52" s="112" t="s">
        <v>147</v>
      </c>
      <c r="F52" s="4"/>
      <c r="G52" s="4"/>
      <c r="H52" s="4"/>
      <c r="I52" s="4"/>
      <c r="J52" s="4"/>
      <c r="K52" s="4"/>
      <c r="L52" s="4"/>
      <c r="M52" s="4"/>
    </row>
    <row r="53" spans="5:16" ht="15">
      <c r="E53" s="112" t="s">
        <v>148</v>
      </c>
      <c r="F53" s="4"/>
      <c r="G53" s="4"/>
      <c r="H53" s="4"/>
      <c r="I53" s="4"/>
      <c r="J53" s="4"/>
      <c r="K53" s="4"/>
      <c r="L53" s="4"/>
      <c r="M53" s="4"/>
      <c r="N53" s="4"/>
      <c r="O53" s="4"/>
      <c r="P53" s="4"/>
    </row>
    <row r="54" spans="5:6" ht="15">
      <c r="E54" s="112" t="s">
        <v>130</v>
      </c>
      <c r="F54" s="4"/>
    </row>
    <row r="55" ht="15">
      <c r="E55" s="112" t="s">
        <v>131</v>
      </c>
    </row>
    <row r="56" ht="15.75">
      <c r="E56" s="87" t="s">
        <v>182</v>
      </c>
    </row>
    <row r="57" spans="5:6" ht="15">
      <c r="E57" s="112" t="s">
        <v>132</v>
      </c>
      <c r="F57" s="4"/>
    </row>
    <row r="58" ht="15">
      <c r="E58" s="1" t="s">
        <v>163</v>
      </c>
    </row>
    <row r="59" spans="5:13" ht="15">
      <c r="E59" s="112" t="s">
        <v>133</v>
      </c>
      <c r="F59" s="4"/>
      <c r="G59" s="4"/>
      <c r="H59" s="4"/>
      <c r="I59" s="4"/>
      <c r="J59" s="4"/>
      <c r="K59" s="4"/>
      <c r="L59" s="4"/>
      <c r="M59" s="4"/>
    </row>
    <row r="60" spans="5:15" ht="15">
      <c r="E60" s="112" t="s">
        <v>144</v>
      </c>
      <c r="F60" s="4"/>
      <c r="G60" s="4"/>
      <c r="H60" s="4"/>
      <c r="I60" s="4"/>
      <c r="J60" s="4"/>
      <c r="K60" s="4"/>
      <c r="L60" s="4"/>
      <c r="M60" s="4"/>
      <c r="N60" s="4"/>
      <c r="O60" s="4"/>
    </row>
    <row r="61" spans="5:14" ht="15">
      <c r="E61" s="112" t="s">
        <v>145</v>
      </c>
      <c r="F61" s="4"/>
      <c r="G61" s="4"/>
      <c r="H61" s="4"/>
      <c r="I61" s="4"/>
      <c r="J61" s="4"/>
      <c r="K61" s="4"/>
      <c r="L61" s="4"/>
      <c r="M61" s="4"/>
      <c r="N61" s="4"/>
    </row>
    <row r="62" spans="5:17" ht="15">
      <c r="E62" s="112" t="s">
        <v>146</v>
      </c>
      <c r="F62" s="4"/>
      <c r="G62" s="4"/>
      <c r="H62" s="4"/>
      <c r="I62" s="4"/>
      <c r="J62" s="4"/>
      <c r="K62" s="4"/>
      <c r="L62" s="4"/>
      <c r="M62" s="4"/>
      <c r="N62" s="4"/>
      <c r="O62" s="4"/>
      <c r="P62" s="4"/>
      <c r="Q62" s="4"/>
    </row>
    <row r="63" spans="5:13" ht="15">
      <c r="E63" s="113" t="s">
        <v>134</v>
      </c>
      <c r="F63" s="4"/>
      <c r="G63" s="4"/>
      <c r="H63" s="4"/>
      <c r="I63" s="4"/>
      <c r="J63" s="4"/>
      <c r="K63" s="4"/>
      <c r="L63" s="4"/>
      <c r="M63" s="4"/>
    </row>
    <row r="64" ht="15.75">
      <c r="E64" s="89" t="s">
        <v>149</v>
      </c>
    </row>
    <row r="65" ht="15">
      <c r="E65" s="1" t="s">
        <v>151</v>
      </c>
    </row>
    <row r="66" ht="15">
      <c r="E66" s="1" t="s">
        <v>181</v>
      </c>
    </row>
    <row r="67" ht="15">
      <c r="E67" s="1" t="s">
        <v>150</v>
      </c>
    </row>
  </sheetData>
  <sheetProtection/>
  <mergeCells count="1">
    <mergeCell ref="H1:N2"/>
  </mergeCells>
  <printOptions/>
  <pageMargins left="0.7"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31"/>
  <sheetViews>
    <sheetView zoomScalePageLayoutView="0" workbookViewId="0" topLeftCell="D2">
      <selection activeCell="H15" sqref="H15"/>
    </sheetView>
  </sheetViews>
  <sheetFormatPr defaultColWidth="9.140625" defaultRowHeight="15"/>
  <cols>
    <col min="1" max="1" width="22.140625" style="0" customWidth="1"/>
    <col min="2" max="2" width="30.7109375" style="0" customWidth="1"/>
    <col min="3" max="3" width="22.7109375" style="0" customWidth="1"/>
    <col min="4" max="4" width="23.140625" style="0" customWidth="1"/>
    <col min="5" max="5" width="25.8515625" style="0" customWidth="1"/>
    <col min="6" max="6" width="28.8515625" style="0" customWidth="1"/>
    <col min="7" max="7" width="25.140625" style="0" customWidth="1"/>
    <col min="8" max="8" width="20.140625" style="0" customWidth="1"/>
    <col min="9" max="9" width="25.28125" style="0" customWidth="1"/>
    <col min="10" max="10" width="36.8515625" style="0" customWidth="1"/>
    <col min="11" max="11" width="39.421875" style="0" customWidth="1"/>
    <col min="12" max="12" width="22.7109375" style="0" customWidth="1"/>
    <col min="15" max="15" width="16.7109375" style="0" customWidth="1"/>
  </cols>
  <sheetData>
    <row r="1" ht="15">
      <c r="A1" s="1" t="s">
        <v>69</v>
      </c>
    </row>
    <row r="2" spans="2:11" ht="15">
      <c r="B2" t="s">
        <v>184</v>
      </c>
      <c r="C2" t="s">
        <v>185</v>
      </c>
      <c r="D2" t="s">
        <v>184</v>
      </c>
      <c r="E2" t="s">
        <v>184</v>
      </c>
      <c r="F2" t="s">
        <v>184</v>
      </c>
      <c r="J2" s="102" t="s">
        <v>185</v>
      </c>
      <c r="K2" s="44" t="s">
        <v>184</v>
      </c>
    </row>
    <row r="3" spans="1:12" ht="30">
      <c r="A3" s="80" t="s">
        <v>58</v>
      </c>
      <c r="B3" s="80" t="s">
        <v>171</v>
      </c>
      <c r="C3" s="161" t="s">
        <v>211</v>
      </c>
      <c r="D3" s="80" t="s">
        <v>59</v>
      </c>
      <c r="E3" s="80" t="s">
        <v>170</v>
      </c>
      <c r="F3" s="80" t="s">
        <v>169</v>
      </c>
      <c r="G3" s="80" t="s">
        <v>60</v>
      </c>
      <c r="H3" s="80" t="s">
        <v>61</v>
      </c>
      <c r="I3" s="80" t="s">
        <v>62</v>
      </c>
      <c r="J3" s="80" t="s">
        <v>136</v>
      </c>
      <c r="K3" s="80" t="s">
        <v>137</v>
      </c>
      <c r="L3" s="80" t="s">
        <v>63</v>
      </c>
    </row>
    <row r="4" spans="1:12" ht="17.25" customHeight="1">
      <c r="A4" s="81" t="s">
        <v>3</v>
      </c>
      <c r="B4" s="141">
        <v>1443</v>
      </c>
      <c r="C4" s="158">
        <v>9.350754912625</v>
      </c>
      <c r="D4" s="90">
        <v>1.72</v>
      </c>
      <c r="E4" s="172">
        <v>3987</v>
      </c>
      <c r="F4" s="173">
        <v>10316.09</v>
      </c>
      <c r="G4" s="83">
        <v>75</v>
      </c>
      <c r="H4" s="83">
        <v>0</v>
      </c>
      <c r="I4" s="83">
        <v>0</v>
      </c>
      <c r="J4" s="193">
        <v>101418548.68</v>
      </c>
      <c r="K4" s="84">
        <v>0</v>
      </c>
      <c r="L4" s="81" t="s">
        <v>143</v>
      </c>
    </row>
    <row r="5" spans="1:12" ht="21.75" customHeight="1">
      <c r="A5" s="81" t="s">
        <v>30</v>
      </c>
      <c r="B5" s="141">
        <v>777</v>
      </c>
      <c r="C5" s="158">
        <v>9.350754912625</v>
      </c>
      <c r="D5" s="90">
        <v>1.57</v>
      </c>
      <c r="E5" s="172">
        <v>763</v>
      </c>
      <c r="F5" s="173">
        <v>2180.92</v>
      </c>
      <c r="G5" s="83">
        <v>75</v>
      </c>
      <c r="H5" s="83">
        <v>0</v>
      </c>
      <c r="I5" s="83">
        <v>0</v>
      </c>
      <c r="J5" s="193">
        <v>2921369.04</v>
      </c>
      <c r="K5" s="84">
        <v>0</v>
      </c>
      <c r="L5" s="81" t="s">
        <v>142</v>
      </c>
    </row>
    <row r="6" spans="1:12" s="45" customFormat="1" ht="21.75" customHeight="1">
      <c r="A6" s="81" t="s">
        <v>46</v>
      </c>
      <c r="B6" s="141">
        <v>742</v>
      </c>
      <c r="C6" s="158">
        <v>9.350754912625</v>
      </c>
      <c r="D6" s="90">
        <v>1.93</v>
      </c>
      <c r="E6" s="172">
        <v>598</v>
      </c>
      <c r="F6" s="174">
        <v>1185.25</v>
      </c>
      <c r="G6" s="83">
        <v>75</v>
      </c>
      <c r="H6" s="83">
        <v>0</v>
      </c>
      <c r="I6" s="83">
        <v>0</v>
      </c>
      <c r="J6" s="193">
        <v>968168.81</v>
      </c>
      <c r="K6" s="84">
        <v>23590.39</v>
      </c>
      <c r="L6" s="81" t="s">
        <v>143</v>
      </c>
    </row>
    <row r="7" spans="1:12" s="45" customFormat="1" ht="21.75" customHeight="1">
      <c r="A7" s="81" t="s">
        <v>37</v>
      </c>
      <c r="B7" s="141">
        <v>369</v>
      </c>
      <c r="C7" s="158">
        <v>2.75</v>
      </c>
      <c r="D7" s="90">
        <v>1.66</v>
      </c>
      <c r="E7" s="172">
        <v>816</v>
      </c>
      <c r="F7" s="173">
        <v>1161.23</v>
      </c>
      <c r="G7" s="83">
        <v>75</v>
      </c>
      <c r="H7" s="83">
        <v>0</v>
      </c>
      <c r="I7" s="83">
        <v>0</v>
      </c>
      <c r="J7" s="193">
        <v>285055.40783505153</v>
      </c>
      <c r="K7" s="84">
        <v>8951.55</v>
      </c>
      <c r="L7" s="81" t="s">
        <v>143</v>
      </c>
    </row>
    <row r="8" spans="1:12" s="45" customFormat="1" ht="21.75" customHeight="1">
      <c r="A8" s="81" t="s">
        <v>8</v>
      </c>
      <c r="B8" s="141">
        <v>2308</v>
      </c>
      <c r="C8" s="158" t="s">
        <v>222</v>
      </c>
      <c r="D8" s="90">
        <v>1.43</v>
      </c>
      <c r="E8" s="191">
        <v>2166</v>
      </c>
      <c r="F8" s="192">
        <v>1065.98</v>
      </c>
      <c r="G8" s="83">
        <v>75</v>
      </c>
      <c r="H8" s="83">
        <v>0</v>
      </c>
      <c r="I8" s="83">
        <v>0</v>
      </c>
      <c r="J8" s="193">
        <v>290994.06216494844</v>
      </c>
      <c r="K8" s="84">
        <v>164507.2</v>
      </c>
      <c r="L8" s="81" t="s">
        <v>143</v>
      </c>
    </row>
    <row r="9" spans="1:12" ht="16.5" customHeight="1">
      <c r="A9" s="81" t="s">
        <v>162</v>
      </c>
      <c r="B9" s="141">
        <v>1</v>
      </c>
      <c r="C9" s="158">
        <v>9.350754912625</v>
      </c>
      <c r="D9" s="90">
        <v>1.72</v>
      </c>
      <c r="E9" s="82">
        <v>1</v>
      </c>
      <c r="F9" s="173">
        <v>10316.09</v>
      </c>
      <c r="G9" s="83">
        <v>75</v>
      </c>
      <c r="H9" s="83">
        <v>0</v>
      </c>
      <c r="I9" s="83">
        <v>0</v>
      </c>
      <c r="J9" s="108">
        <v>0</v>
      </c>
      <c r="K9" s="84">
        <v>0</v>
      </c>
      <c r="L9" s="81"/>
    </row>
    <row r="10" spans="1:12" s="45" customFormat="1" ht="16.5" customHeight="1">
      <c r="A10" s="115"/>
      <c r="B10" s="64">
        <f>SUM(B4:B9)</f>
        <v>5640</v>
      </c>
      <c r="C10" s="116"/>
      <c r="D10" s="117"/>
      <c r="E10" s="118"/>
      <c r="F10" s="119"/>
      <c r="G10" s="83"/>
      <c r="H10" s="83"/>
      <c r="I10" s="83"/>
      <c r="J10" s="121">
        <f>SUM(J4:J9)</f>
        <v>105884136.00000001</v>
      </c>
      <c r="K10" s="120">
        <f>SUM(K4:K9)</f>
        <v>197049.14</v>
      </c>
      <c r="L10" s="115"/>
    </row>
    <row r="11" spans="2:11" s="45" customFormat="1" ht="15">
      <c r="B11" s="114" t="s">
        <v>138</v>
      </c>
      <c r="C11" s="208" t="s">
        <v>212</v>
      </c>
      <c r="D11" s="156" t="s">
        <v>210</v>
      </c>
      <c r="E11" s="206" t="s">
        <v>180</v>
      </c>
      <c r="F11" s="207"/>
      <c r="G11" s="109" t="s">
        <v>172</v>
      </c>
      <c r="H11" s="86" t="s">
        <v>140</v>
      </c>
      <c r="I11" s="86" t="s">
        <v>140</v>
      </c>
      <c r="J11" s="85" t="s">
        <v>139</v>
      </c>
      <c r="K11" s="85" t="s">
        <v>176</v>
      </c>
    </row>
    <row r="12" spans="2:11" s="45" customFormat="1" ht="15">
      <c r="B12" s="114" t="s">
        <v>179</v>
      </c>
      <c r="C12" s="209"/>
      <c r="D12" s="88"/>
      <c r="E12" s="88"/>
      <c r="F12" s="88"/>
      <c r="G12" s="109" t="s">
        <v>174</v>
      </c>
      <c r="H12" s="86" t="s">
        <v>173</v>
      </c>
      <c r="I12" s="86" t="s">
        <v>173</v>
      </c>
      <c r="J12" s="109" t="s">
        <v>175</v>
      </c>
      <c r="K12" s="111" t="s">
        <v>183</v>
      </c>
    </row>
    <row r="13" spans="3:11" s="45" customFormat="1" ht="15">
      <c r="C13" s="157"/>
      <c r="H13" s="79"/>
      <c r="K13" s="205" t="s">
        <v>141</v>
      </c>
    </row>
    <row r="14" spans="1:11" s="45" customFormat="1" ht="45" customHeight="1">
      <c r="A14" s="204" t="s">
        <v>152</v>
      </c>
      <c r="B14" s="204"/>
      <c r="C14" s="204"/>
      <c r="D14" s="204"/>
      <c r="E14" s="204"/>
      <c r="F14" s="204"/>
      <c r="H14" s="79"/>
      <c r="K14" s="205"/>
    </row>
    <row r="15" spans="1:11" s="45" customFormat="1" ht="51" customHeight="1">
      <c r="A15" s="204" t="s">
        <v>189</v>
      </c>
      <c r="B15" s="204"/>
      <c r="C15" s="204"/>
      <c r="D15" s="204"/>
      <c r="E15" s="204"/>
      <c r="F15" s="204"/>
      <c r="H15" s="79"/>
      <c r="K15" s="205" t="s">
        <v>177</v>
      </c>
    </row>
    <row r="16" spans="1:11" s="45" customFormat="1" ht="30" customHeight="1">
      <c r="A16" s="204" t="s">
        <v>178</v>
      </c>
      <c r="B16" s="204"/>
      <c r="C16" s="204"/>
      <c r="D16" s="204"/>
      <c r="E16" s="204"/>
      <c r="F16" s="204"/>
      <c r="H16" s="79"/>
      <c r="K16" s="205"/>
    </row>
    <row r="18" spans="1:6" ht="15.75" thickBot="1">
      <c r="A18" s="159" t="s">
        <v>213</v>
      </c>
      <c r="B18" s="160"/>
      <c r="C18" s="160"/>
      <c r="D18" s="160"/>
      <c r="E18" s="160"/>
      <c r="F18" s="160"/>
    </row>
    <row r="19" spans="1:11" ht="15">
      <c r="A19" s="159" t="s">
        <v>214</v>
      </c>
      <c r="B19" s="160"/>
      <c r="C19" s="160"/>
      <c r="D19" s="160"/>
      <c r="E19" s="160"/>
      <c r="F19" s="160"/>
      <c r="K19" s="196" t="s">
        <v>219</v>
      </c>
    </row>
    <row r="20" spans="11:12" ht="15">
      <c r="K20" s="197" t="s">
        <v>220</v>
      </c>
      <c r="L20" s="200"/>
    </row>
    <row r="21" spans="11:12" ht="15.75" thickBot="1">
      <c r="K21" s="198" t="s">
        <v>221</v>
      </c>
      <c r="L21" s="200"/>
    </row>
    <row r="22" ht="15">
      <c r="L22" s="200"/>
    </row>
    <row r="23" ht="15">
      <c r="L23" s="200"/>
    </row>
    <row r="24" spans="7:12" ht="15">
      <c r="G24" s="194"/>
      <c r="L24" s="119"/>
    </row>
    <row r="25" spans="7:12" ht="15">
      <c r="G25" s="44"/>
      <c r="L25" s="119"/>
    </row>
    <row r="26" ht="15">
      <c r="L26" s="119"/>
    </row>
    <row r="27" ht="15">
      <c r="L27" s="201"/>
    </row>
    <row r="28" ht="15">
      <c r="L28" s="200"/>
    </row>
    <row r="29" ht="15">
      <c r="L29" s="202"/>
    </row>
    <row r="30" ht="15">
      <c r="L30" s="200"/>
    </row>
    <row r="31" ht="15">
      <c r="L31" s="202"/>
    </row>
  </sheetData>
  <sheetProtection/>
  <mergeCells count="7">
    <mergeCell ref="A15:F15"/>
    <mergeCell ref="A16:F16"/>
    <mergeCell ref="A14:F14"/>
    <mergeCell ref="K13:K14"/>
    <mergeCell ref="K15:K16"/>
    <mergeCell ref="E11:F11"/>
    <mergeCell ref="C11:C1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L236"/>
  <sheetViews>
    <sheetView zoomScalePageLayoutView="0" workbookViewId="0" topLeftCell="A1">
      <selection activeCell="G1" sqref="G1"/>
    </sheetView>
  </sheetViews>
  <sheetFormatPr defaultColWidth="9.140625" defaultRowHeight="15"/>
  <cols>
    <col min="1" max="1" width="30.140625" style="0" customWidth="1"/>
    <col min="2" max="2" width="28.00390625" style="0" customWidth="1"/>
    <col min="3" max="3" width="22.7109375" style="0" customWidth="1"/>
    <col min="4" max="4" width="15.7109375" style="0" customWidth="1"/>
    <col min="7" max="7" width="35.421875" style="0" customWidth="1"/>
    <col min="8" max="8" width="24.7109375" style="0" customWidth="1"/>
    <col min="9" max="9" width="18.00390625" style="0" customWidth="1"/>
    <col min="10" max="10" width="15.7109375" style="0" customWidth="1"/>
    <col min="11" max="11" width="14.8515625" style="0" customWidth="1"/>
  </cols>
  <sheetData>
    <row r="1" ht="15">
      <c r="A1" s="1" t="s">
        <v>85</v>
      </c>
    </row>
    <row r="2" spans="1:3" ht="15.75" thickBot="1">
      <c r="A2" s="76" t="s">
        <v>86</v>
      </c>
      <c r="B2" s="65" t="s">
        <v>89</v>
      </c>
      <c r="C2" t="s">
        <v>120</v>
      </c>
    </row>
    <row r="3" spans="1:5" ht="15">
      <c r="A3" s="24" t="s">
        <v>82</v>
      </c>
      <c r="B3" s="55"/>
      <c r="C3" s="11"/>
      <c r="D3" s="12"/>
      <c r="E3" s="69"/>
    </row>
    <row r="4" spans="1:5" ht="15">
      <c r="A4" s="13" t="s">
        <v>70</v>
      </c>
      <c r="B4" s="6" t="s">
        <v>73</v>
      </c>
      <c r="C4" s="6" t="s">
        <v>74</v>
      </c>
      <c r="D4" s="14" t="s">
        <v>75</v>
      </c>
      <c r="E4" s="69"/>
    </row>
    <row r="5" spans="1:5" ht="15">
      <c r="A5" s="13" t="s">
        <v>71</v>
      </c>
      <c r="B5" s="141">
        <v>1218</v>
      </c>
      <c r="C5" s="142">
        <v>977.09</v>
      </c>
      <c r="D5" s="15">
        <f>B5*C5</f>
        <v>1190095.62</v>
      </c>
      <c r="E5" s="69"/>
    </row>
    <row r="6" spans="1:7" ht="15">
      <c r="A6" s="13" t="s">
        <v>72</v>
      </c>
      <c r="B6" s="141">
        <v>2584</v>
      </c>
      <c r="C6" s="142">
        <v>15390.28</v>
      </c>
      <c r="D6" s="15">
        <f>B6*C6</f>
        <v>39768483.52</v>
      </c>
      <c r="E6" s="69"/>
      <c r="G6" s="25"/>
    </row>
    <row r="7" spans="1:10" ht="15">
      <c r="A7" s="16" t="s">
        <v>57</v>
      </c>
      <c r="B7" s="7">
        <f>SUM(B5:B6)</f>
        <v>3802</v>
      </c>
      <c r="C7" s="6"/>
      <c r="D7" s="17">
        <f>SUM(D5:D6)</f>
        <v>40958579.14</v>
      </c>
      <c r="E7" s="69"/>
      <c r="H7" s="214" t="s">
        <v>126</v>
      </c>
      <c r="I7" s="214"/>
      <c r="J7" s="214"/>
    </row>
    <row r="8" spans="1:10" ht="15">
      <c r="A8" s="13"/>
      <c r="B8" s="6"/>
      <c r="C8" s="6" t="s">
        <v>80</v>
      </c>
      <c r="D8" s="15">
        <f>D7/B7</f>
        <v>10772.903508679643</v>
      </c>
      <c r="E8" s="69"/>
      <c r="F8" t="s">
        <v>153</v>
      </c>
      <c r="H8" s="214"/>
      <c r="I8" s="214"/>
      <c r="J8" s="214"/>
    </row>
    <row r="9" spans="1:10" ht="15">
      <c r="A9" s="18"/>
      <c r="B9" s="19"/>
      <c r="C9" s="19"/>
      <c r="D9" s="20"/>
      <c r="E9" s="69"/>
      <c r="H9" s="26" t="s">
        <v>90</v>
      </c>
      <c r="I9" s="26" t="s">
        <v>91</v>
      </c>
      <c r="J9" s="26" t="s">
        <v>92</v>
      </c>
    </row>
    <row r="10" spans="1:10" ht="15">
      <c r="A10" s="24" t="s">
        <v>83</v>
      </c>
      <c r="B10" s="19"/>
      <c r="C10" s="19"/>
      <c r="D10" s="20"/>
      <c r="E10" s="69"/>
      <c r="H10" s="47">
        <v>0</v>
      </c>
      <c r="I10" s="48">
        <v>0</v>
      </c>
      <c r="J10" s="6">
        <f>H10*I10</f>
        <v>0</v>
      </c>
    </row>
    <row r="11" spans="1:10" ht="15">
      <c r="A11" s="13" t="s">
        <v>76</v>
      </c>
      <c r="B11" s="6" t="s">
        <v>73</v>
      </c>
      <c r="C11" s="6" t="s">
        <v>74</v>
      </c>
      <c r="D11" s="14" t="s">
        <v>75</v>
      </c>
      <c r="E11" s="69"/>
      <c r="H11" s="47">
        <v>0</v>
      </c>
      <c r="I11" s="48">
        <v>0</v>
      </c>
      <c r="J11" s="6">
        <f aca="true" t="shared" si="0" ref="J11:J19">H11*I11</f>
        <v>0</v>
      </c>
    </row>
    <row r="12" spans="1:10" ht="15">
      <c r="A12" s="13" t="s">
        <v>71</v>
      </c>
      <c r="B12" s="141">
        <v>185</v>
      </c>
      <c r="C12" s="142">
        <v>927.97</v>
      </c>
      <c r="D12" s="15">
        <f>B12*C12</f>
        <v>171674.45</v>
      </c>
      <c r="E12" s="69"/>
      <c r="H12" s="47"/>
      <c r="I12" s="48"/>
      <c r="J12" s="46">
        <f t="shared" si="0"/>
        <v>0</v>
      </c>
    </row>
    <row r="13" spans="1:10" ht="15">
      <c r="A13" s="13" t="s">
        <v>72</v>
      </c>
      <c r="B13" s="127"/>
      <c r="C13" s="128"/>
      <c r="D13" s="15">
        <f>B13*C13</f>
        <v>0</v>
      </c>
      <c r="E13" s="69"/>
      <c r="H13" s="10"/>
      <c r="I13" s="10"/>
      <c r="J13" s="46">
        <f t="shared" si="0"/>
        <v>0</v>
      </c>
    </row>
    <row r="14" spans="1:10" ht="15">
      <c r="A14" s="16" t="s">
        <v>57</v>
      </c>
      <c r="B14" s="7">
        <f>SUM(B12:B13)</f>
        <v>185</v>
      </c>
      <c r="C14" s="6"/>
      <c r="D14" s="17">
        <f>SUM(D12:D13)</f>
        <v>171674.45</v>
      </c>
      <c r="E14" s="69"/>
      <c r="H14" s="10"/>
      <c r="I14" s="10"/>
      <c r="J14" s="46">
        <f t="shared" si="0"/>
        <v>0</v>
      </c>
    </row>
    <row r="15" spans="1:10" ht="15">
      <c r="A15" s="13"/>
      <c r="B15" s="6"/>
      <c r="C15" s="6" t="s">
        <v>79</v>
      </c>
      <c r="D15" s="15">
        <f>D14/B14</f>
        <v>927.97</v>
      </c>
      <c r="E15" s="69"/>
      <c r="H15" s="10"/>
      <c r="I15" s="10"/>
      <c r="J15" s="46">
        <f t="shared" si="0"/>
        <v>0</v>
      </c>
    </row>
    <row r="16" spans="1:10" ht="15">
      <c r="A16" s="24" t="s">
        <v>84</v>
      </c>
      <c r="B16" s="19"/>
      <c r="C16" s="19"/>
      <c r="D16" s="20"/>
      <c r="E16" s="69"/>
      <c r="H16" s="10"/>
      <c r="I16" s="10"/>
      <c r="J16" s="46">
        <f t="shared" si="0"/>
        <v>0</v>
      </c>
    </row>
    <row r="17" spans="1:10" ht="15">
      <c r="A17" s="13"/>
      <c r="B17" s="6" t="s">
        <v>81</v>
      </c>
      <c r="C17" s="6" t="s">
        <v>77</v>
      </c>
      <c r="D17" s="14" t="s">
        <v>78</v>
      </c>
      <c r="E17" s="69"/>
      <c r="H17" s="10">
        <v>0</v>
      </c>
      <c r="I17" s="10">
        <v>0</v>
      </c>
      <c r="J17" s="6">
        <f t="shared" si="0"/>
        <v>0</v>
      </c>
    </row>
    <row r="18" spans="1:10" ht="15">
      <c r="A18" s="13"/>
      <c r="B18" s="8">
        <f>B7+B14</f>
        <v>3987</v>
      </c>
      <c r="C18" s="9">
        <f>D7+D14</f>
        <v>41130253.59</v>
      </c>
      <c r="D18" s="75">
        <f>C18/B18</f>
        <v>10316.090692249812</v>
      </c>
      <c r="E18" s="64" t="s">
        <v>135</v>
      </c>
      <c r="F18" s="73"/>
      <c r="G18" s="74"/>
      <c r="H18" s="10">
        <v>0</v>
      </c>
      <c r="I18" s="10">
        <v>0</v>
      </c>
      <c r="J18" s="6">
        <f t="shared" si="0"/>
        <v>0</v>
      </c>
    </row>
    <row r="19" spans="1:10" ht="15.75" thickBot="1">
      <c r="A19" s="21"/>
      <c r="B19" s="22"/>
      <c r="C19" s="22"/>
      <c r="D19" s="23"/>
      <c r="E19" s="69"/>
      <c r="H19" s="10">
        <v>0</v>
      </c>
      <c r="I19" s="10">
        <v>0</v>
      </c>
      <c r="J19" s="6">
        <f t="shared" si="0"/>
        <v>0</v>
      </c>
    </row>
    <row r="20" spans="7:10" ht="15">
      <c r="G20" s="8" t="s">
        <v>57</v>
      </c>
      <c r="H20" s="8">
        <f>SUM(H10:H19)</f>
        <v>0</v>
      </c>
      <c r="I20" s="1"/>
      <c r="J20" s="8">
        <f>SUM(J10:J19)</f>
        <v>0</v>
      </c>
    </row>
    <row r="21" spans="1:10" ht="15">
      <c r="A21" t="s">
        <v>87</v>
      </c>
      <c r="H21" s="213" t="s">
        <v>93</v>
      </c>
      <c r="I21" s="213"/>
      <c r="J21" s="27" t="e">
        <f>J20/H20</f>
        <v>#DIV/0!</v>
      </c>
    </row>
    <row r="22" ht="15">
      <c r="A22" t="s">
        <v>88</v>
      </c>
    </row>
    <row r="23" ht="15">
      <c r="H23" t="s">
        <v>127</v>
      </c>
    </row>
    <row r="24" ht="15">
      <c r="H24" t="s">
        <v>128</v>
      </c>
    </row>
    <row r="25" spans="1:8" ht="15">
      <c r="A25" s="205" t="s">
        <v>94</v>
      </c>
      <c r="B25" s="205"/>
      <c r="C25" s="205"/>
      <c r="D25" s="205"/>
      <c r="H25" t="s">
        <v>129</v>
      </c>
    </row>
    <row r="26" spans="1:8" ht="15.75" thickBot="1">
      <c r="A26" s="76" t="s">
        <v>95</v>
      </c>
      <c r="B26" s="65" t="s">
        <v>30</v>
      </c>
      <c r="C26" t="s">
        <v>120</v>
      </c>
      <c r="H26" t="s">
        <v>125</v>
      </c>
    </row>
    <row r="27" spans="1:4" ht="15">
      <c r="A27" s="24" t="s">
        <v>82</v>
      </c>
      <c r="B27" s="55"/>
      <c r="C27" s="11"/>
      <c r="D27" s="12"/>
    </row>
    <row r="28" spans="1:4" ht="15">
      <c r="A28" s="13" t="s">
        <v>70</v>
      </c>
      <c r="B28" s="6" t="s">
        <v>73</v>
      </c>
      <c r="C28" s="6" t="s">
        <v>96</v>
      </c>
      <c r="D28" s="14" t="s">
        <v>75</v>
      </c>
    </row>
    <row r="29" spans="1:4" ht="15">
      <c r="A29" s="13" t="s">
        <v>71</v>
      </c>
      <c r="B29" s="163">
        <v>649</v>
      </c>
      <c r="C29" s="163">
        <v>962.63</v>
      </c>
      <c r="D29" s="15">
        <f aca="true" t="shared" si="1" ref="D29:D34">B29*C29</f>
        <v>624746.87</v>
      </c>
    </row>
    <row r="30" spans="1:4" ht="15">
      <c r="A30" s="13" t="s">
        <v>97</v>
      </c>
      <c r="B30" s="163">
        <v>105</v>
      </c>
      <c r="C30" s="164">
        <v>9838.97</v>
      </c>
      <c r="D30" s="15">
        <f t="shared" si="1"/>
        <v>1033091.85</v>
      </c>
    </row>
    <row r="31" spans="1:4" ht="15">
      <c r="A31" s="13" t="s">
        <v>98</v>
      </c>
      <c r="B31" s="28">
        <v>0</v>
      </c>
      <c r="C31" s="29">
        <v>0</v>
      </c>
      <c r="D31" s="15">
        <f t="shared" si="1"/>
        <v>0</v>
      </c>
    </row>
    <row r="32" spans="1:4" ht="15">
      <c r="A32" s="13" t="s">
        <v>99</v>
      </c>
      <c r="B32" s="28">
        <v>0</v>
      </c>
      <c r="C32" s="29">
        <v>0</v>
      </c>
      <c r="D32" s="15">
        <f t="shared" si="1"/>
        <v>0</v>
      </c>
    </row>
    <row r="33" spans="1:4" ht="15">
      <c r="A33" s="13" t="s">
        <v>100</v>
      </c>
      <c r="B33" s="28">
        <v>0</v>
      </c>
      <c r="C33" s="29">
        <v>0</v>
      </c>
      <c r="D33" s="15">
        <f t="shared" si="1"/>
        <v>0</v>
      </c>
    </row>
    <row r="34" spans="1:4" ht="15">
      <c r="A34" s="13" t="s">
        <v>101</v>
      </c>
      <c r="B34" s="28">
        <v>0</v>
      </c>
      <c r="C34" s="29">
        <v>0</v>
      </c>
      <c r="D34" s="15">
        <f t="shared" si="1"/>
        <v>0</v>
      </c>
    </row>
    <row r="35" spans="1:5" ht="15">
      <c r="A35" s="16" t="s">
        <v>57</v>
      </c>
      <c r="B35" s="7">
        <f>SUM(B29:B30)</f>
        <v>754</v>
      </c>
      <c r="C35" s="6"/>
      <c r="D35" s="17">
        <f>SUM(D29:D30)</f>
        <v>1657838.72</v>
      </c>
      <c r="E35" s="64"/>
    </row>
    <row r="36" spans="1:4" ht="15">
      <c r="A36" s="13"/>
      <c r="B36" s="6"/>
      <c r="C36" s="6" t="s">
        <v>80</v>
      </c>
      <c r="D36" s="15">
        <f>D35/B35</f>
        <v>2198.7250928381964</v>
      </c>
    </row>
    <row r="37" spans="1:4" ht="15">
      <c r="A37" s="18"/>
      <c r="B37" s="19"/>
      <c r="C37" s="19"/>
      <c r="D37" s="20"/>
    </row>
    <row r="38" spans="1:4" ht="15">
      <c r="A38" s="24" t="s">
        <v>83</v>
      </c>
      <c r="B38" s="19"/>
      <c r="C38" s="19"/>
      <c r="D38" s="20"/>
    </row>
    <row r="39" spans="1:4" ht="15">
      <c r="A39" s="13" t="s">
        <v>76</v>
      </c>
      <c r="B39" s="6" t="s">
        <v>73</v>
      </c>
      <c r="C39" s="6" t="s">
        <v>96</v>
      </c>
      <c r="D39" s="14" t="s">
        <v>75</v>
      </c>
    </row>
    <row r="40" spans="1:4" ht="15">
      <c r="A40" s="13" t="s">
        <v>102</v>
      </c>
      <c r="B40" s="165">
        <v>9</v>
      </c>
      <c r="C40" s="166">
        <v>689</v>
      </c>
      <c r="D40" s="15">
        <f aca="true" t="shared" si="2" ref="D40:D45">B40*C40</f>
        <v>6201</v>
      </c>
    </row>
    <row r="41" spans="1:4" ht="15">
      <c r="A41" s="13" t="s">
        <v>103</v>
      </c>
      <c r="B41" s="47">
        <v>0</v>
      </c>
      <c r="C41" s="48">
        <v>0</v>
      </c>
      <c r="D41" s="15">
        <f t="shared" si="2"/>
        <v>0</v>
      </c>
    </row>
    <row r="42" spans="1:4" ht="15">
      <c r="A42" s="13" t="s">
        <v>104</v>
      </c>
      <c r="B42" s="28">
        <v>0</v>
      </c>
      <c r="C42" s="29">
        <v>0</v>
      </c>
      <c r="D42" s="15">
        <f t="shared" si="2"/>
        <v>0</v>
      </c>
    </row>
    <row r="43" spans="1:4" ht="15">
      <c r="A43" s="13" t="s">
        <v>105</v>
      </c>
      <c r="B43" s="28">
        <v>0</v>
      </c>
      <c r="C43" s="29">
        <v>0</v>
      </c>
      <c r="D43" s="15">
        <f t="shared" si="2"/>
        <v>0</v>
      </c>
    </row>
    <row r="44" spans="1:4" ht="15">
      <c r="A44" s="13" t="s">
        <v>106</v>
      </c>
      <c r="B44" s="28">
        <v>0</v>
      </c>
      <c r="C44" s="29">
        <v>0</v>
      </c>
      <c r="D44" s="15">
        <f t="shared" si="2"/>
        <v>0</v>
      </c>
    </row>
    <row r="45" spans="1:4" ht="15">
      <c r="A45" s="13" t="s">
        <v>107</v>
      </c>
      <c r="B45" s="28">
        <v>0</v>
      </c>
      <c r="C45" s="29">
        <v>0</v>
      </c>
      <c r="D45" s="15">
        <f t="shared" si="2"/>
        <v>0</v>
      </c>
    </row>
    <row r="46" spans="1:4" ht="15">
      <c r="A46" s="16" t="s">
        <v>57</v>
      </c>
      <c r="B46" s="7">
        <f>SUM(B40:B45)</f>
        <v>9</v>
      </c>
      <c r="C46" s="6"/>
      <c r="D46" s="17">
        <f>SUM(D40:D45)</f>
        <v>6201</v>
      </c>
    </row>
    <row r="47" spans="1:4" ht="15">
      <c r="A47" s="13"/>
      <c r="B47" s="6"/>
      <c r="C47" s="6" t="s">
        <v>79</v>
      </c>
      <c r="D47" s="15">
        <f>D46/B46</f>
        <v>689</v>
      </c>
    </row>
    <row r="48" spans="1:4" ht="15">
      <c r="A48" s="24" t="s">
        <v>84</v>
      </c>
      <c r="B48" s="19"/>
      <c r="C48" s="19"/>
      <c r="D48" s="20"/>
    </row>
    <row r="49" spans="1:4" ht="15">
      <c r="A49" s="13"/>
      <c r="B49" s="6" t="s">
        <v>81</v>
      </c>
      <c r="C49" s="6" t="s">
        <v>77</v>
      </c>
      <c r="D49" s="14" t="s">
        <v>96</v>
      </c>
    </row>
    <row r="50" spans="1:7" ht="15">
      <c r="A50" s="13"/>
      <c r="B50" s="8">
        <f>B35+B46</f>
        <v>763</v>
      </c>
      <c r="C50" s="9">
        <f>D35+D46</f>
        <v>1664039.72</v>
      </c>
      <c r="D50" s="75">
        <f>C50/B50</f>
        <v>2180.9170642201834</v>
      </c>
      <c r="E50" s="64" t="s">
        <v>135</v>
      </c>
      <c r="F50" s="73"/>
      <c r="G50" s="74"/>
    </row>
    <row r="51" spans="1:4" ht="15.75" thickBot="1">
      <c r="A51" s="21"/>
      <c r="B51" s="22"/>
      <c r="C51" s="22"/>
      <c r="D51" s="23"/>
    </row>
    <row r="53" ht="15">
      <c r="A53" t="s">
        <v>108</v>
      </c>
    </row>
    <row r="54" ht="15">
      <c r="A54" t="s">
        <v>88</v>
      </c>
    </row>
    <row r="57" spans="1:4" ht="15">
      <c r="A57" s="205" t="s">
        <v>94</v>
      </c>
      <c r="B57" s="205"/>
      <c r="C57" s="205"/>
      <c r="D57" s="205"/>
    </row>
    <row r="58" spans="1:3" ht="15.75" thickBot="1">
      <c r="A58" s="76" t="s">
        <v>95</v>
      </c>
      <c r="B58" s="32" t="s">
        <v>46</v>
      </c>
      <c r="C58" t="s">
        <v>120</v>
      </c>
    </row>
    <row r="59" spans="1:4" ht="15">
      <c r="A59" s="24" t="s">
        <v>82</v>
      </c>
      <c r="B59" s="19"/>
      <c r="C59" s="11"/>
      <c r="D59" s="12"/>
    </row>
    <row r="60" spans="1:4" ht="15">
      <c r="A60" s="13" t="s">
        <v>70</v>
      </c>
      <c r="B60" s="6" t="s">
        <v>109</v>
      </c>
      <c r="C60" s="6" t="s">
        <v>96</v>
      </c>
      <c r="D60" s="14" t="s">
        <v>75</v>
      </c>
    </row>
    <row r="61" spans="1:4" ht="15">
      <c r="A61" s="13" t="s">
        <v>71</v>
      </c>
      <c r="B61" s="167">
        <v>570</v>
      </c>
      <c r="C61" s="167">
        <v>1004.74</v>
      </c>
      <c r="D61" s="106">
        <f>B61*C61</f>
        <v>572701.8</v>
      </c>
    </row>
    <row r="62" spans="1:4" ht="15">
      <c r="A62" s="13" t="s">
        <v>97</v>
      </c>
      <c r="B62" s="167">
        <v>25</v>
      </c>
      <c r="C62" s="168">
        <v>5383.02</v>
      </c>
      <c r="D62" s="106">
        <f>B62*C62</f>
        <v>134575.5</v>
      </c>
    </row>
    <row r="63" spans="1:4" ht="15">
      <c r="A63" s="51" t="s">
        <v>188</v>
      </c>
      <c r="B63" s="129"/>
      <c r="C63" s="130"/>
      <c r="D63" s="106">
        <f>B63*C63</f>
        <v>0</v>
      </c>
    </row>
    <row r="64" spans="1:4" ht="15">
      <c r="A64" s="13"/>
      <c r="B64" s="30"/>
      <c r="C64" s="31"/>
      <c r="D64" s="15">
        <f aca="true" t="shared" si="3" ref="D64:D70">B64*C64</f>
        <v>0</v>
      </c>
    </row>
    <row r="65" spans="1:4" ht="15">
      <c r="A65" s="13"/>
      <c r="B65" s="30"/>
      <c r="C65" s="31"/>
      <c r="D65" s="15">
        <f t="shared" si="3"/>
        <v>0</v>
      </c>
    </row>
    <row r="66" spans="1:4" ht="15">
      <c r="A66" s="13"/>
      <c r="B66" s="30"/>
      <c r="C66" s="31"/>
      <c r="D66" s="15">
        <f>B66*C66</f>
        <v>0</v>
      </c>
    </row>
    <row r="67" spans="1:4" ht="15">
      <c r="A67" s="13"/>
      <c r="B67" s="30"/>
      <c r="C67" s="31"/>
      <c r="D67" s="15">
        <f>B67*C67</f>
        <v>0</v>
      </c>
    </row>
    <row r="68" spans="1:4" ht="15">
      <c r="A68" s="13"/>
      <c r="B68" s="30"/>
      <c r="C68" s="31"/>
      <c r="D68" s="15">
        <f>B68*C68</f>
        <v>0</v>
      </c>
    </row>
    <row r="69" spans="1:4" ht="15">
      <c r="A69" s="13"/>
      <c r="B69" s="30"/>
      <c r="C69" s="31"/>
      <c r="D69" s="15">
        <f>B69*C69</f>
        <v>0</v>
      </c>
    </row>
    <row r="70" spans="1:4" ht="15">
      <c r="A70" s="13"/>
      <c r="B70" s="30"/>
      <c r="C70" s="31"/>
      <c r="D70" s="15">
        <f t="shared" si="3"/>
        <v>0</v>
      </c>
    </row>
    <row r="71" spans="1:4" ht="15">
      <c r="A71" s="16" t="s">
        <v>57</v>
      </c>
      <c r="B71" s="7">
        <f>SUM(B61:B62)</f>
        <v>595</v>
      </c>
      <c r="C71" s="6"/>
      <c r="D71" s="17">
        <f>SUM(D61:D62)</f>
        <v>707277.3</v>
      </c>
    </row>
    <row r="72" spans="1:4" ht="15">
      <c r="A72" s="13"/>
      <c r="B72" s="6"/>
      <c r="C72" s="6" t="s">
        <v>80</v>
      </c>
      <c r="D72" s="15">
        <f>D71/B71</f>
        <v>1188.7013445378152</v>
      </c>
    </row>
    <row r="73" spans="1:4" ht="15">
      <c r="A73" s="18"/>
      <c r="B73" s="19"/>
      <c r="C73" s="19"/>
      <c r="D73" s="20"/>
    </row>
    <row r="74" spans="1:4" ht="15">
      <c r="A74" s="24" t="s">
        <v>83</v>
      </c>
      <c r="B74" s="19"/>
      <c r="C74" s="19"/>
      <c r="D74" s="20"/>
    </row>
    <row r="75" spans="1:4" ht="15">
      <c r="A75" s="13" t="s">
        <v>76</v>
      </c>
      <c r="B75" s="6" t="s">
        <v>73</v>
      </c>
      <c r="C75" s="6" t="s">
        <v>74</v>
      </c>
      <c r="D75" s="14" t="s">
        <v>75</v>
      </c>
    </row>
    <row r="76" spans="1:4" ht="15">
      <c r="A76" s="13" t="s">
        <v>102</v>
      </c>
      <c r="B76" s="169">
        <v>3</v>
      </c>
      <c r="C76" s="170">
        <v>500</v>
      </c>
      <c r="D76" s="15">
        <f>B76*C76</f>
        <v>1500</v>
      </c>
    </row>
    <row r="77" spans="1:4" ht="15">
      <c r="A77" s="13" t="s">
        <v>103</v>
      </c>
      <c r="B77" s="124">
        <v>0</v>
      </c>
      <c r="C77" s="125">
        <v>0</v>
      </c>
      <c r="D77" s="15">
        <f>B77*C77</f>
        <v>0</v>
      </c>
    </row>
    <row r="78" spans="1:4" ht="15">
      <c r="A78" s="13"/>
      <c r="B78" s="30"/>
      <c r="C78" s="31"/>
      <c r="D78" s="15"/>
    </row>
    <row r="79" spans="1:4" ht="15">
      <c r="A79" s="13"/>
      <c r="B79" s="30"/>
      <c r="C79" s="31"/>
      <c r="D79" s="15"/>
    </row>
    <row r="80" spans="1:4" ht="15">
      <c r="A80" s="13"/>
      <c r="B80" s="30"/>
      <c r="C80" s="31"/>
      <c r="D80" s="15"/>
    </row>
    <row r="81" spans="1:4" ht="15">
      <c r="A81" s="13"/>
      <c r="B81" s="30"/>
      <c r="C81" s="31"/>
      <c r="D81" s="15"/>
    </row>
    <row r="82" spans="1:4" ht="15">
      <c r="A82" s="16" t="s">
        <v>57</v>
      </c>
      <c r="B82" s="7">
        <f>SUM(B76:B81)</f>
        <v>3</v>
      </c>
      <c r="C82" s="6"/>
      <c r="D82" s="17">
        <f>SUM(D76:D81)</f>
        <v>1500</v>
      </c>
    </row>
    <row r="83" spans="1:4" ht="15">
      <c r="A83" s="13"/>
      <c r="B83" s="6"/>
      <c r="C83" s="6" t="s">
        <v>79</v>
      </c>
      <c r="D83" s="15">
        <f>D82/B82</f>
        <v>500</v>
      </c>
    </row>
    <row r="84" spans="1:4" ht="15">
      <c r="A84" s="24" t="s">
        <v>84</v>
      </c>
      <c r="B84" s="19"/>
      <c r="C84" s="19"/>
      <c r="D84" s="20"/>
    </row>
    <row r="85" spans="1:4" ht="15">
      <c r="A85" s="13"/>
      <c r="B85" s="6" t="s">
        <v>81</v>
      </c>
      <c r="C85" s="6" t="s">
        <v>77</v>
      </c>
      <c r="D85" s="14" t="s">
        <v>78</v>
      </c>
    </row>
    <row r="86" spans="1:7" ht="15">
      <c r="A86" s="13"/>
      <c r="B86" s="8">
        <f>B71+B82</f>
        <v>598</v>
      </c>
      <c r="C86" s="9">
        <f>D71+D82</f>
        <v>708777.3</v>
      </c>
      <c r="D86" s="75">
        <f>C86/B86</f>
        <v>1185.2463210702342</v>
      </c>
      <c r="E86" s="64" t="s">
        <v>135</v>
      </c>
      <c r="F86" s="73"/>
      <c r="G86" s="74"/>
    </row>
    <row r="90" spans="1:4" ht="15">
      <c r="A90" s="212" t="s">
        <v>94</v>
      </c>
      <c r="B90" s="212"/>
      <c r="C90" s="212"/>
      <c r="D90" s="212"/>
    </row>
    <row r="91" spans="1:3" ht="15.75" thickBot="1">
      <c r="A91" s="78" t="s">
        <v>95</v>
      </c>
      <c r="B91" s="77" t="s">
        <v>54</v>
      </c>
      <c r="C91" t="s">
        <v>187</v>
      </c>
    </row>
    <row r="92" spans="1:4" ht="15">
      <c r="A92" s="40" t="s">
        <v>82</v>
      </c>
      <c r="B92" s="55"/>
      <c r="C92" s="11"/>
      <c r="D92" s="12"/>
    </row>
    <row r="93" spans="1:4" ht="15">
      <c r="A93" s="13" t="s">
        <v>70</v>
      </c>
      <c r="B93" s="6" t="s">
        <v>73</v>
      </c>
      <c r="C93" s="6" t="s">
        <v>74</v>
      </c>
      <c r="D93" s="14" t="s">
        <v>75</v>
      </c>
    </row>
    <row r="94" spans="1:4" ht="15">
      <c r="A94" s="13" t="s">
        <v>71</v>
      </c>
      <c r="B94" s="189">
        <v>778</v>
      </c>
      <c r="C94" s="189">
        <v>786.38</v>
      </c>
      <c r="D94" s="15">
        <f>B94*C94</f>
        <v>611803.64</v>
      </c>
    </row>
    <row r="95" spans="1:4" ht="15">
      <c r="A95" s="13" t="s">
        <v>72</v>
      </c>
      <c r="B95" s="189">
        <v>65</v>
      </c>
      <c r="C95" s="190">
        <v>5046.05</v>
      </c>
      <c r="D95" s="15">
        <f>B95*C95</f>
        <v>327993.25</v>
      </c>
    </row>
    <row r="96" spans="1:4" ht="15">
      <c r="A96" s="37" t="s">
        <v>57</v>
      </c>
      <c r="B96" s="38">
        <f>SUM(B94:B95)</f>
        <v>843</v>
      </c>
      <c r="C96" s="6"/>
      <c r="D96" s="39">
        <f>SUM(D94:D95)</f>
        <v>939796.89</v>
      </c>
    </row>
    <row r="97" spans="1:4" ht="15">
      <c r="A97" s="13"/>
      <c r="B97" s="6"/>
      <c r="C97" s="6" t="s">
        <v>80</v>
      </c>
      <c r="D97" s="15">
        <f>D96/B96</f>
        <v>1114.824306049822</v>
      </c>
    </row>
    <row r="98" spans="1:4" ht="15">
      <c r="A98" s="18"/>
      <c r="B98" s="19"/>
      <c r="C98" s="19"/>
      <c r="D98" s="20"/>
    </row>
    <row r="99" spans="1:4" ht="15">
      <c r="A99" s="40" t="s">
        <v>83</v>
      </c>
      <c r="B99" s="19"/>
      <c r="C99" s="19"/>
      <c r="D99" s="20"/>
    </row>
    <row r="100" spans="1:4" ht="15">
      <c r="A100" s="13" t="s">
        <v>76</v>
      </c>
      <c r="B100" s="6" t="s">
        <v>73</v>
      </c>
      <c r="C100" s="6" t="s">
        <v>74</v>
      </c>
      <c r="D100" s="14" t="s">
        <v>75</v>
      </c>
    </row>
    <row r="101" spans="1:4" ht="15">
      <c r="A101" s="13" t="s">
        <v>71</v>
      </c>
      <c r="B101" s="35">
        <v>0</v>
      </c>
      <c r="C101" s="36">
        <v>0</v>
      </c>
      <c r="D101" s="15">
        <f>B101*C101</f>
        <v>0</v>
      </c>
    </row>
    <row r="102" spans="1:4" ht="15">
      <c r="A102" s="13" t="s">
        <v>72</v>
      </c>
      <c r="B102" s="35">
        <v>0</v>
      </c>
      <c r="C102" s="36">
        <v>0</v>
      </c>
      <c r="D102" s="15">
        <f>B102*C102</f>
        <v>0</v>
      </c>
    </row>
    <row r="103" spans="1:4" ht="15">
      <c r="A103" s="37" t="s">
        <v>57</v>
      </c>
      <c r="B103" s="38">
        <f>SUM(B101:B102)</f>
        <v>0</v>
      </c>
      <c r="C103" s="6"/>
      <c r="D103" s="39">
        <f>SUM(D101:D102)</f>
        <v>0</v>
      </c>
    </row>
    <row r="104" spans="1:4" ht="15">
      <c r="A104" s="13"/>
      <c r="B104" s="6"/>
      <c r="C104" s="6" t="s">
        <v>79</v>
      </c>
      <c r="D104" s="15" t="e">
        <f>D103/B103</f>
        <v>#DIV/0!</v>
      </c>
    </row>
    <row r="105" spans="1:4" ht="15">
      <c r="A105" s="40" t="s">
        <v>84</v>
      </c>
      <c r="B105" s="19"/>
      <c r="C105" s="19"/>
      <c r="D105" s="20"/>
    </row>
    <row r="106" spans="1:4" ht="15">
      <c r="A106" s="13"/>
      <c r="B106" s="6" t="s">
        <v>81</v>
      </c>
      <c r="C106" s="6" t="s">
        <v>77</v>
      </c>
      <c r="D106" s="14" t="s">
        <v>78</v>
      </c>
    </row>
    <row r="107" spans="1:7" ht="15">
      <c r="A107" s="13"/>
      <c r="B107" s="41">
        <f>B96+B103</f>
        <v>843</v>
      </c>
      <c r="C107" s="42">
        <f>D96+D103</f>
        <v>939796.89</v>
      </c>
      <c r="D107" s="72">
        <f>C107/B107</f>
        <v>1114.824306049822</v>
      </c>
      <c r="E107" s="64" t="s">
        <v>135</v>
      </c>
      <c r="F107" s="73"/>
      <c r="G107" s="74"/>
    </row>
    <row r="108" spans="1:4" ht="15.75" thickBot="1">
      <c r="A108" s="21"/>
      <c r="B108" s="22"/>
      <c r="C108" s="22"/>
      <c r="D108" s="23"/>
    </row>
    <row r="110" ht="15">
      <c r="A110" t="s">
        <v>108</v>
      </c>
    </row>
    <row r="111" ht="15">
      <c r="A111" t="s">
        <v>88</v>
      </c>
    </row>
    <row r="115" spans="1:4" ht="15">
      <c r="A115" s="212" t="s">
        <v>94</v>
      </c>
      <c r="B115" s="212"/>
      <c r="C115" s="212"/>
      <c r="D115" s="212"/>
    </row>
    <row r="116" spans="1:3" ht="15.75" thickBot="1">
      <c r="A116" s="78" t="s">
        <v>95</v>
      </c>
      <c r="B116" s="77" t="s">
        <v>110</v>
      </c>
      <c r="C116" t="s">
        <v>187</v>
      </c>
    </row>
    <row r="117" spans="1:4" ht="15">
      <c r="A117" s="40" t="s">
        <v>82</v>
      </c>
      <c r="B117" s="55"/>
      <c r="C117" s="11"/>
      <c r="D117" s="12"/>
    </row>
    <row r="118" spans="1:4" ht="15.75" thickBot="1">
      <c r="A118" s="13" t="s">
        <v>70</v>
      </c>
      <c r="B118" s="6" t="s">
        <v>73</v>
      </c>
      <c r="C118" s="6" t="s">
        <v>74</v>
      </c>
      <c r="D118" s="14" t="s">
        <v>75</v>
      </c>
    </row>
    <row r="119" spans="1:4" ht="16.5" thickBot="1">
      <c r="A119" s="13" t="s">
        <v>71</v>
      </c>
      <c r="B119" s="182">
        <v>348</v>
      </c>
      <c r="C119" s="182">
        <v>750</v>
      </c>
      <c r="D119" s="70">
        <f>B119*C119</f>
        <v>261000</v>
      </c>
    </row>
    <row r="120" spans="1:4" ht="16.5" thickBot="1">
      <c r="A120" s="13" t="s">
        <v>72</v>
      </c>
      <c r="B120" s="182">
        <v>12</v>
      </c>
      <c r="C120" s="183">
        <v>4883</v>
      </c>
      <c r="D120" s="71">
        <f>B120*C120</f>
        <v>58596</v>
      </c>
    </row>
    <row r="121" spans="1:4" ht="15">
      <c r="A121" s="37" t="s">
        <v>57</v>
      </c>
      <c r="B121" s="38">
        <f>SUM(B119:B120)</f>
        <v>360</v>
      </c>
      <c r="C121" s="6"/>
      <c r="D121" s="39">
        <f>SUM(D119:D120)</f>
        <v>319596</v>
      </c>
    </row>
    <row r="122" spans="1:4" ht="15">
      <c r="A122" s="13"/>
      <c r="B122" s="6"/>
      <c r="C122" s="6" t="s">
        <v>80</v>
      </c>
      <c r="D122" s="15">
        <f>D121/B121</f>
        <v>887.7666666666667</v>
      </c>
    </row>
    <row r="123" spans="1:4" ht="15">
      <c r="A123" s="18"/>
      <c r="B123" s="19"/>
      <c r="C123" s="19"/>
      <c r="D123" s="20"/>
    </row>
    <row r="124" spans="1:4" ht="15">
      <c r="A124" s="40" t="s">
        <v>83</v>
      </c>
      <c r="B124" s="19"/>
      <c r="C124" s="19"/>
      <c r="D124" s="20"/>
    </row>
    <row r="125" spans="1:4" ht="15">
      <c r="A125" s="13" t="s">
        <v>76</v>
      </c>
      <c r="B125" s="6" t="s">
        <v>73</v>
      </c>
      <c r="C125" s="6" t="s">
        <v>74</v>
      </c>
      <c r="D125" s="14" t="s">
        <v>75</v>
      </c>
    </row>
    <row r="126" spans="1:4" ht="15">
      <c r="A126" s="13" t="s">
        <v>71</v>
      </c>
      <c r="B126" s="35">
        <v>0</v>
      </c>
      <c r="C126" s="36">
        <v>0</v>
      </c>
      <c r="D126" s="15">
        <f>B126*C126</f>
        <v>0</v>
      </c>
    </row>
    <row r="127" spans="1:4" ht="15">
      <c r="A127" s="13" t="s">
        <v>72</v>
      </c>
      <c r="B127" s="35">
        <v>0</v>
      </c>
      <c r="C127" s="36">
        <v>0</v>
      </c>
      <c r="D127" s="15">
        <f>B127*C127</f>
        <v>0</v>
      </c>
    </row>
    <row r="128" spans="1:4" ht="15">
      <c r="A128" s="37" t="s">
        <v>57</v>
      </c>
      <c r="B128" s="38">
        <f>SUM(B126:B127)</f>
        <v>0</v>
      </c>
      <c r="C128" s="6"/>
      <c r="D128" s="39">
        <f>SUM(D126:D127)</f>
        <v>0</v>
      </c>
    </row>
    <row r="129" spans="1:4" ht="15">
      <c r="A129" s="13"/>
      <c r="B129" s="6"/>
      <c r="C129" s="6" t="s">
        <v>79</v>
      </c>
      <c r="D129" s="15" t="e">
        <f>D128/B128</f>
        <v>#DIV/0!</v>
      </c>
    </row>
    <row r="130" spans="1:4" ht="15">
      <c r="A130" s="40" t="s">
        <v>84</v>
      </c>
      <c r="B130" s="19"/>
      <c r="C130" s="19"/>
      <c r="D130" s="20"/>
    </row>
    <row r="131" spans="1:4" ht="15">
      <c r="A131" s="13"/>
      <c r="B131" s="6" t="s">
        <v>81</v>
      </c>
      <c r="C131" s="6" t="s">
        <v>77</v>
      </c>
      <c r="D131" s="14" t="s">
        <v>78</v>
      </c>
    </row>
    <row r="132" spans="1:7" ht="15">
      <c r="A132" s="13"/>
      <c r="B132" s="41">
        <f>B121+B128</f>
        <v>360</v>
      </c>
      <c r="C132" s="42">
        <f>D121+D128</f>
        <v>319596</v>
      </c>
      <c r="D132" s="72">
        <f>C132/B132</f>
        <v>887.7666666666667</v>
      </c>
      <c r="E132" s="64" t="s">
        <v>135</v>
      </c>
      <c r="F132" s="73"/>
      <c r="G132" s="74"/>
    </row>
    <row r="133" spans="1:4" ht="15.75" thickBot="1">
      <c r="A133" s="21"/>
      <c r="B133" s="22"/>
      <c r="C133" s="22"/>
      <c r="D133" s="23"/>
    </row>
    <row r="137" spans="1:4" ht="15">
      <c r="A137" s="212" t="s">
        <v>94</v>
      </c>
      <c r="B137" s="212"/>
      <c r="C137" s="212"/>
      <c r="D137" s="212"/>
    </row>
    <row r="138" spans="1:4" ht="15.75" thickBot="1">
      <c r="A138" s="33" t="s">
        <v>95</v>
      </c>
      <c r="B138" s="43" t="s">
        <v>118</v>
      </c>
      <c r="D138" t="s">
        <v>187</v>
      </c>
    </row>
    <row r="139" spans="1:4" ht="15">
      <c r="A139" s="34" t="s">
        <v>82</v>
      </c>
      <c r="B139" s="11"/>
      <c r="C139" s="11"/>
      <c r="D139" s="12"/>
    </row>
    <row r="140" spans="1:4" ht="15">
      <c r="A140" s="13" t="s">
        <v>70</v>
      </c>
      <c r="B140" s="6" t="s">
        <v>73</v>
      </c>
      <c r="C140" s="6" t="s">
        <v>74</v>
      </c>
      <c r="D140" s="14" t="s">
        <v>75</v>
      </c>
    </row>
    <row r="141" spans="1:4" ht="15">
      <c r="A141" s="13" t="s">
        <v>72</v>
      </c>
      <c r="B141" s="184">
        <v>126</v>
      </c>
      <c r="C141" s="185">
        <v>9387.98</v>
      </c>
      <c r="D141" s="106">
        <v>356743.24</v>
      </c>
    </row>
    <row r="142" spans="1:4" ht="15">
      <c r="A142" s="13" t="s">
        <v>72</v>
      </c>
      <c r="B142" s="186">
        <v>4</v>
      </c>
      <c r="C142" s="187">
        <v>7236.58</v>
      </c>
      <c r="D142" s="106">
        <v>14473.16</v>
      </c>
    </row>
    <row r="143" spans="1:4" ht="15">
      <c r="A143" s="37" t="s">
        <v>57</v>
      </c>
      <c r="B143" s="38">
        <f>SUM(B141:B142)</f>
        <v>130</v>
      </c>
      <c r="C143" s="6"/>
      <c r="D143" s="39">
        <f>SUM(D141:D142)</f>
        <v>371216.39999999997</v>
      </c>
    </row>
    <row r="144" spans="1:4" ht="15">
      <c r="A144" s="13"/>
      <c r="B144" s="6"/>
      <c r="C144" s="6" t="s">
        <v>80</v>
      </c>
      <c r="D144" s="15">
        <f>D143/B143</f>
        <v>2855.510769230769</v>
      </c>
    </row>
    <row r="145" spans="1:4" ht="15">
      <c r="A145" s="18"/>
      <c r="B145" s="19"/>
      <c r="C145" s="19"/>
      <c r="D145" s="20"/>
    </row>
    <row r="146" spans="1:4" ht="15">
      <c r="A146" s="40" t="s">
        <v>83</v>
      </c>
      <c r="B146" s="19"/>
      <c r="C146" s="19"/>
      <c r="D146" s="20"/>
    </row>
    <row r="147" spans="1:4" ht="15">
      <c r="A147" s="13" t="s">
        <v>76</v>
      </c>
      <c r="B147" s="6" t="s">
        <v>73</v>
      </c>
      <c r="C147" s="6" t="s">
        <v>74</v>
      </c>
      <c r="D147" s="14" t="s">
        <v>75</v>
      </c>
    </row>
    <row r="148" spans="1:4" ht="15">
      <c r="A148" s="13" t="s">
        <v>71</v>
      </c>
      <c r="B148" s="35">
        <v>0</v>
      </c>
      <c r="C148" s="36">
        <v>0</v>
      </c>
      <c r="D148" s="15">
        <f>B148*C148</f>
        <v>0</v>
      </c>
    </row>
    <row r="149" spans="1:5" ht="15">
      <c r="A149" s="13" t="s">
        <v>72</v>
      </c>
      <c r="B149" s="47">
        <v>0</v>
      </c>
      <c r="C149" s="48">
        <v>0</v>
      </c>
      <c r="D149" s="15">
        <f>B149*C149</f>
        <v>0</v>
      </c>
      <c r="E149" s="69"/>
    </row>
    <row r="150" spans="1:4" ht="15">
      <c r="A150" s="37" t="s">
        <v>57</v>
      </c>
      <c r="B150" s="38">
        <f>SUM(B148:B149)</f>
        <v>0</v>
      </c>
      <c r="C150" s="6"/>
      <c r="D150" s="39">
        <f>SUM(D148:D149)</f>
        <v>0</v>
      </c>
    </row>
    <row r="151" spans="1:4" ht="15">
      <c r="A151" s="13"/>
      <c r="B151" s="6"/>
      <c r="C151" s="6" t="s">
        <v>79</v>
      </c>
      <c r="D151" s="15" t="e">
        <f>D150/B150</f>
        <v>#DIV/0!</v>
      </c>
    </row>
    <row r="152" spans="1:4" ht="15">
      <c r="A152" s="40" t="s">
        <v>84</v>
      </c>
      <c r="B152" s="19"/>
      <c r="C152" s="19"/>
      <c r="D152" s="20"/>
    </row>
    <row r="153" spans="1:4" ht="15">
      <c r="A153" s="13"/>
      <c r="B153" s="6" t="s">
        <v>81</v>
      </c>
      <c r="C153" s="6" t="s">
        <v>77</v>
      </c>
      <c r="D153" s="14" t="s">
        <v>78</v>
      </c>
    </row>
    <row r="154" spans="1:8" ht="15">
      <c r="A154" s="13"/>
      <c r="B154" s="41">
        <f>B143+B150</f>
        <v>130</v>
      </c>
      <c r="C154" s="42">
        <f>D143+D150</f>
        <v>371216.39999999997</v>
      </c>
      <c r="D154" s="72">
        <f>C154/B154</f>
        <v>2855.510769230769</v>
      </c>
      <c r="E154" s="64" t="s">
        <v>135</v>
      </c>
      <c r="F154" s="73"/>
      <c r="G154" s="73"/>
      <c r="H154" s="74"/>
    </row>
    <row r="155" spans="1:4" ht="15.75" thickBot="1">
      <c r="A155" s="21"/>
      <c r="B155" s="22"/>
      <c r="C155" s="22"/>
      <c r="D155" s="23"/>
    </row>
    <row r="157" ht="15">
      <c r="A157" t="s">
        <v>108</v>
      </c>
    </row>
    <row r="158" ht="15">
      <c r="A158" t="s">
        <v>88</v>
      </c>
    </row>
    <row r="161" ht="15">
      <c r="H161" s="102" t="s">
        <v>202</v>
      </c>
    </row>
    <row r="162" spans="1:8" ht="15">
      <c r="A162" s="212" t="s">
        <v>94</v>
      </c>
      <c r="B162" s="212"/>
      <c r="C162" s="212"/>
      <c r="D162" s="212"/>
      <c r="H162" s="102" t="s">
        <v>201</v>
      </c>
    </row>
    <row r="163" spans="1:10" ht="15.75" thickBot="1">
      <c r="A163" s="33" t="s">
        <v>95</v>
      </c>
      <c r="B163" s="43" t="s">
        <v>111</v>
      </c>
      <c r="C163" s="45"/>
      <c r="D163" s="45"/>
      <c r="H163" s="211" t="s">
        <v>117</v>
      </c>
      <c r="I163" s="211"/>
      <c r="J163" s="211"/>
    </row>
    <row r="164" spans="1:10" ht="15">
      <c r="A164" s="34" t="s">
        <v>82</v>
      </c>
      <c r="B164" s="49"/>
      <c r="C164" s="49"/>
      <c r="D164" s="50"/>
      <c r="H164" s="210" t="s">
        <v>116</v>
      </c>
      <c r="I164" s="210" t="s">
        <v>200</v>
      </c>
      <c r="J164" s="210" t="s">
        <v>168</v>
      </c>
    </row>
    <row r="165" spans="1:10" ht="15">
      <c r="A165" s="51" t="s">
        <v>70</v>
      </c>
      <c r="B165" s="46" t="s">
        <v>73</v>
      </c>
      <c r="C165" s="46" t="s">
        <v>74</v>
      </c>
      <c r="D165" s="52" t="s">
        <v>75</v>
      </c>
      <c r="H165" s="210"/>
      <c r="I165" s="210"/>
      <c r="J165" s="210"/>
    </row>
    <row r="166" spans="1:10" ht="15">
      <c r="A166" s="51" t="s">
        <v>71</v>
      </c>
      <c r="B166" s="180">
        <v>591</v>
      </c>
      <c r="C166" s="180">
        <v>671.05</v>
      </c>
      <c r="D166" s="53">
        <f>B166*C166</f>
        <v>396590.55</v>
      </c>
      <c r="H166" s="210"/>
      <c r="I166" s="210"/>
      <c r="J166" s="210"/>
    </row>
    <row r="167" spans="1:12" ht="15">
      <c r="A167" s="51" t="s">
        <v>72</v>
      </c>
      <c r="B167" s="180">
        <v>199</v>
      </c>
      <c r="C167" s="181">
        <v>2668.41</v>
      </c>
      <c r="D167" s="53">
        <f>B167*C167</f>
        <v>531013.59</v>
      </c>
      <c r="H167" s="144">
        <f>B179/(B179+B203)</f>
        <v>0.4948453608247423</v>
      </c>
      <c r="I167" s="151">
        <v>576049.47</v>
      </c>
      <c r="J167" s="86">
        <f>H167*I167</f>
        <v>285055.40783505153</v>
      </c>
      <c r="K167" s="64" t="s">
        <v>207</v>
      </c>
      <c r="L167" s="102" t="s">
        <v>204</v>
      </c>
    </row>
    <row r="168" spans="1:12" ht="15">
      <c r="A168" s="37" t="s">
        <v>57</v>
      </c>
      <c r="B168" s="38">
        <f>SUM(B166:B167)</f>
        <v>790</v>
      </c>
      <c r="C168" s="46"/>
      <c r="D168" s="39">
        <f>SUM(D166:D167)</f>
        <v>927604.1399999999</v>
      </c>
      <c r="H168" s="102" t="s">
        <v>208</v>
      </c>
      <c r="J168" s="152">
        <f>I167-J167</f>
        <v>290994.06216494844</v>
      </c>
      <c r="K168" s="64" t="s">
        <v>206</v>
      </c>
      <c r="L168" s="102" t="s">
        <v>205</v>
      </c>
    </row>
    <row r="169" spans="1:11" ht="15">
      <c r="A169" s="51"/>
      <c r="B169" s="46"/>
      <c r="C169" s="46" t="s">
        <v>80</v>
      </c>
      <c r="D169" s="53">
        <f>D168/B168</f>
        <v>1174.1824556962024</v>
      </c>
      <c r="J169" s="151" t="s">
        <v>215</v>
      </c>
      <c r="K169" s="7" t="s">
        <v>165</v>
      </c>
    </row>
    <row r="170" spans="1:11" ht="15">
      <c r="A170" s="54"/>
      <c r="B170" s="55"/>
      <c r="C170" s="55"/>
      <c r="D170" s="56"/>
      <c r="J170" s="151" t="s">
        <v>216</v>
      </c>
      <c r="K170" s="7" t="s">
        <v>166</v>
      </c>
    </row>
    <row r="171" spans="1:11" ht="15">
      <c r="A171" s="40" t="s">
        <v>83</v>
      </c>
      <c r="B171" s="55"/>
      <c r="C171" s="55"/>
      <c r="D171" s="56"/>
      <c r="J171" s="151" t="s">
        <v>217</v>
      </c>
      <c r="K171" s="110" t="s">
        <v>167</v>
      </c>
    </row>
    <row r="172" spans="1:12" ht="15">
      <c r="A172" s="51" t="s">
        <v>76</v>
      </c>
      <c r="B172" s="46" t="s">
        <v>73</v>
      </c>
      <c r="C172" s="46" t="s">
        <v>74</v>
      </c>
      <c r="D172" s="52" t="s">
        <v>75</v>
      </c>
      <c r="J172" s="86">
        <f>SUM(J168:J171)</f>
        <v>290994.06216494844</v>
      </c>
      <c r="K172" s="7" t="s">
        <v>164</v>
      </c>
      <c r="L172" s="102" t="s">
        <v>203</v>
      </c>
    </row>
    <row r="173" spans="1:4" ht="15">
      <c r="A173" s="51" t="s">
        <v>71</v>
      </c>
      <c r="B173" s="182">
        <v>14</v>
      </c>
      <c r="C173" s="183">
        <v>282.86</v>
      </c>
      <c r="D173" s="53">
        <f>B173*C173</f>
        <v>3960.04</v>
      </c>
    </row>
    <row r="174" spans="1:4" ht="15">
      <c r="A174" s="51" t="s">
        <v>72</v>
      </c>
      <c r="B174" s="182">
        <v>12</v>
      </c>
      <c r="C174" s="183">
        <v>1333.33</v>
      </c>
      <c r="D174" s="53">
        <f>B174*C174</f>
        <v>15999.96</v>
      </c>
    </row>
    <row r="175" spans="1:10" ht="15">
      <c r="A175" s="37" t="s">
        <v>57</v>
      </c>
      <c r="B175" s="38">
        <f>SUM(B173:B174)</f>
        <v>26</v>
      </c>
      <c r="C175" s="46"/>
      <c r="D175" s="39">
        <f>SUM(D173:D174)</f>
        <v>19960</v>
      </c>
      <c r="J175" t="s">
        <v>153</v>
      </c>
    </row>
    <row r="176" spans="1:4" ht="15">
      <c r="A176" s="51"/>
      <c r="B176" s="46"/>
      <c r="C176" s="46" t="s">
        <v>79</v>
      </c>
      <c r="D176" s="53">
        <f>D175/B175</f>
        <v>767.6923076923077</v>
      </c>
    </row>
    <row r="177" spans="1:4" ht="15">
      <c r="A177" s="40" t="s">
        <v>84</v>
      </c>
      <c r="B177" s="55"/>
      <c r="C177" s="55"/>
      <c r="D177" s="56"/>
    </row>
    <row r="178" spans="1:4" ht="15">
      <c r="A178" s="51"/>
      <c r="B178" s="46" t="s">
        <v>81</v>
      </c>
      <c r="C178" s="46" t="s">
        <v>77</v>
      </c>
      <c r="D178" s="52" t="s">
        <v>78</v>
      </c>
    </row>
    <row r="179" spans="1:8" ht="15">
      <c r="A179" s="51"/>
      <c r="B179" s="41">
        <f>B168+B175</f>
        <v>816</v>
      </c>
      <c r="C179" s="42">
        <f>D168+D175</f>
        <v>947564.1399999999</v>
      </c>
      <c r="D179" s="72">
        <f>C179/B179</f>
        <v>1161.2305637254901</v>
      </c>
      <c r="E179" s="64" t="s">
        <v>135</v>
      </c>
      <c r="F179" s="73"/>
      <c r="G179" s="73"/>
      <c r="H179" s="74"/>
    </row>
    <row r="180" spans="1:4" ht="15.75" thickBot="1">
      <c r="A180" s="57"/>
      <c r="B180" s="58"/>
      <c r="C180" s="58"/>
      <c r="D180" s="59"/>
    </row>
    <row r="181" spans="1:4" ht="15">
      <c r="A181" s="45"/>
      <c r="B181" s="45"/>
      <c r="C181" s="45"/>
      <c r="D181" s="45"/>
    </row>
    <row r="182" spans="1:4" ht="15">
      <c r="A182" s="45" t="s">
        <v>108</v>
      </c>
      <c r="B182" s="45"/>
      <c r="C182" s="45"/>
      <c r="D182" s="45"/>
    </row>
    <row r="183" spans="1:4" ht="15">
      <c r="A183" s="45" t="s">
        <v>88</v>
      </c>
      <c r="B183" s="45"/>
      <c r="C183" s="45"/>
      <c r="D183" s="45"/>
    </row>
    <row r="186" spans="1:4" ht="15">
      <c r="A186" s="212" t="s">
        <v>94</v>
      </c>
      <c r="B186" s="212"/>
      <c r="C186" s="212"/>
      <c r="D186" s="212"/>
    </row>
    <row r="187" spans="1:6" ht="15.75" thickBot="1">
      <c r="A187" s="33" t="s">
        <v>95</v>
      </c>
      <c r="B187" s="43" t="s">
        <v>112</v>
      </c>
      <c r="C187" s="45"/>
      <c r="D187" s="45"/>
      <c r="F187" s="140" t="s">
        <v>198</v>
      </c>
    </row>
    <row r="188" spans="1:6" ht="15">
      <c r="A188" s="34" t="s">
        <v>82</v>
      </c>
      <c r="B188" s="49"/>
      <c r="C188" s="49"/>
      <c r="D188" s="50"/>
      <c r="F188" s="140" t="s">
        <v>195</v>
      </c>
    </row>
    <row r="189" spans="1:9" ht="15">
      <c r="A189" s="51" t="s">
        <v>70</v>
      </c>
      <c r="B189" s="46" t="s">
        <v>73</v>
      </c>
      <c r="C189" s="46" t="s">
        <v>74</v>
      </c>
      <c r="D189" s="52" t="s">
        <v>75</v>
      </c>
      <c r="F189" s="155" t="s">
        <v>194</v>
      </c>
      <c r="G189" s="155" t="s">
        <v>191</v>
      </c>
      <c r="H189" s="155" t="s">
        <v>192</v>
      </c>
      <c r="I189" s="155" t="s">
        <v>193</v>
      </c>
    </row>
    <row r="190" spans="1:9" ht="15">
      <c r="A190" s="51" t="s">
        <v>71</v>
      </c>
      <c r="B190" s="176">
        <v>806</v>
      </c>
      <c r="C190" s="176">
        <v>727.92</v>
      </c>
      <c r="D190" s="53">
        <f>B190*C190</f>
        <v>586703.52</v>
      </c>
      <c r="F190" s="153" t="s">
        <v>71</v>
      </c>
      <c r="G190" s="153">
        <f>B190+B197</f>
        <v>813</v>
      </c>
      <c r="H190" s="154">
        <f>D190+D197</f>
        <v>591103.5800000001</v>
      </c>
      <c r="I190" s="154">
        <f>H190/G190</f>
        <v>727.0646740467406</v>
      </c>
    </row>
    <row r="191" spans="1:9" ht="15">
      <c r="A191" s="51" t="s">
        <v>72</v>
      </c>
      <c r="B191" s="176">
        <v>17</v>
      </c>
      <c r="C191" s="177">
        <v>5129.41</v>
      </c>
      <c r="D191" s="53">
        <f>B191*C191</f>
        <v>87199.97</v>
      </c>
      <c r="F191" s="144" t="s">
        <v>190</v>
      </c>
      <c r="G191" s="144">
        <f>B191+B198</f>
        <v>20</v>
      </c>
      <c r="H191" s="145">
        <f>D191+D198</f>
        <v>87199.97</v>
      </c>
      <c r="I191" s="145">
        <f>H191/G191</f>
        <v>4359.9985</v>
      </c>
    </row>
    <row r="192" spans="1:6" ht="15">
      <c r="A192" s="37" t="s">
        <v>57</v>
      </c>
      <c r="B192" s="38">
        <f>SUM(B190:B191)</f>
        <v>823</v>
      </c>
      <c r="C192" s="46"/>
      <c r="D192" s="39">
        <f>SUM(D190:D191)</f>
        <v>673903.49</v>
      </c>
      <c r="F192" s="140" t="s">
        <v>199</v>
      </c>
    </row>
    <row r="193" spans="1:4" ht="15">
      <c r="A193" s="51"/>
      <c r="B193" s="46"/>
      <c r="C193" s="46" t="s">
        <v>80</v>
      </c>
      <c r="D193" s="53">
        <f>D192/B192</f>
        <v>818.8377764277035</v>
      </c>
    </row>
    <row r="194" spans="1:4" ht="15">
      <c r="A194" s="54"/>
      <c r="B194" s="55"/>
      <c r="C194" s="55"/>
      <c r="D194" s="56"/>
    </row>
    <row r="195" spans="1:4" ht="15">
      <c r="A195" s="40" t="s">
        <v>83</v>
      </c>
      <c r="B195" s="55"/>
      <c r="C195" s="55"/>
      <c r="D195" s="56"/>
    </row>
    <row r="196" spans="1:4" ht="15">
      <c r="A196" s="51" t="s">
        <v>76</v>
      </c>
      <c r="B196" s="46" t="s">
        <v>73</v>
      </c>
      <c r="C196" s="46" t="s">
        <v>74</v>
      </c>
      <c r="D196" s="52" t="s">
        <v>75</v>
      </c>
    </row>
    <row r="197" spans="1:4" ht="15">
      <c r="A197" s="51" t="s">
        <v>71</v>
      </c>
      <c r="B197" s="178">
        <v>7</v>
      </c>
      <c r="C197" s="179">
        <v>628.58</v>
      </c>
      <c r="D197" s="53">
        <f>B197*C197</f>
        <v>4400.06</v>
      </c>
    </row>
    <row r="198" spans="1:4" ht="15">
      <c r="A198" s="51" t="s">
        <v>72</v>
      </c>
      <c r="B198" s="178">
        <v>3</v>
      </c>
      <c r="C198" s="179">
        <v>0</v>
      </c>
      <c r="D198" s="53">
        <f>B198*C198</f>
        <v>0</v>
      </c>
    </row>
    <row r="199" spans="1:4" ht="15">
      <c r="A199" s="37" t="s">
        <v>57</v>
      </c>
      <c r="B199" s="38">
        <f>SUM(B197:B198)</f>
        <v>10</v>
      </c>
      <c r="C199" s="46"/>
      <c r="D199" s="39">
        <f>SUM(D197:D198)</f>
        <v>4400.06</v>
      </c>
    </row>
    <row r="200" spans="1:4" ht="15">
      <c r="A200" s="51"/>
      <c r="B200" s="46"/>
      <c r="C200" s="46" t="s">
        <v>79</v>
      </c>
      <c r="D200" s="53">
        <f>D199/B199</f>
        <v>440.00600000000003</v>
      </c>
    </row>
    <row r="201" spans="1:4" ht="15">
      <c r="A201" s="40" t="s">
        <v>84</v>
      </c>
      <c r="B201" s="55"/>
      <c r="C201" s="55"/>
      <c r="D201" s="56"/>
    </row>
    <row r="202" spans="1:4" ht="15">
      <c r="A202" s="51"/>
      <c r="B202" s="46" t="s">
        <v>81</v>
      </c>
      <c r="C202" s="46" t="s">
        <v>77</v>
      </c>
      <c r="D202" s="52" t="s">
        <v>78</v>
      </c>
    </row>
    <row r="203" spans="1:7" ht="15">
      <c r="A203" s="51"/>
      <c r="B203" s="41">
        <f>B192+B199</f>
        <v>833</v>
      </c>
      <c r="C203" s="42">
        <f>D192+D199</f>
        <v>678303.55</v>
      </c>
      <c r="D203" s="72">
        <f>C203/B203</f>
        <v>814.2899759903962</v>
      </c>
      <c r="E203" s="64" t="s">
        <v>135</v>
      </c>
      <c r="F203" s="73"/>
      <c r="G203" s="74"/>
    </row>
    <row r="204" spans="1:4" ht="15.75" thickBot="1">
      <c r="A204" s="57"/>
      <c r="B204" s="58"/>
      <c r="C204" s="58"/>
      <c r="D204" s="59"/>
    </row>
    <row r="205" spans="1:4" ht="15">
      <c r="A205" s="45"/>
      <c r="B205" s="45"/>
      <c r="C205" s="45"/>
      <c r="D205" s="45"/>
    </row>
    <row r="206" spans="1:4" ht="15">
      <c r="A206" s="45" t="s">
        <v>108</v>
      </c>
      <c r="B206" s="45"/>
      <c r="C206" s="45"/>
      <c r="D206" s="45"/>
    </row>
    <row r="207" spans="1:4" ht="15">
      <c r="A207" s="45" t="s">
        <v>88</v>
      </c>
      <c r="B207" s="45"/>
      <c r="C207" s="45"/>
      <c r="D207" s="45"/>
    </row>
    <row r="211" spans="1:4" ht="32.25" customHeight="1">
      <c r="A211" s="212" t="s">
        <v>94</v>
      </c>
      <c r="B211" s="212"/>
      <c r="C211" s="212"/>
      <c r="D211" s="212"/>
    </row>
    <row r="212" spans="1:6" ht="15.75" thickBot="1">
      <c r="A212" s="78" t="s">
        <v>95</v>
      </c>
      <c r="B212" s="77" t="s">
        <v>113</v>
      </c>
      <c r="C212" s="45"/>
      <c r="D212" s="45"/>
      <c r="F212" s="1" t="s">
        <v>196</v>
      </c>
    </row>
    <row r="213" spans="1:6" ht="15">
      <c r="A213" s="40" t="s">
        <v>82</v>
      </c>
      <c r="B213" s="55"/>
      <c r="C213" s="49"/>
      <c r="D213" s="50"/>
      <c r="F213" s="140" t="s">
        <v>197</v>
      </c>
    </row>
    <row r="214" spans="1:9" ht="15">
      <c r="A214" s="51" t="s">
        <v>70</v>
      </c>
      <c r="B214" s="46" t="s">
        <v>73</v>
      </c>
      <c r="C214" s="46" t="s">
        <v>74</v>
      </c>
      <c r="D214" s="52" t="s">
        <v>75</v>
      </c>
      <c r="F214" s="63" t="s">
        <v>114</v>
      </c>
      <c r="G214" s="63" t="s">
        <v>73</v>
      </c>
      <c r="H214" s="63" t="s">
        <v>74</v>
      </c>
      <c r="I214" s="52" t="s">
        <v>75</v>
      </c>
    </row>
    <row r="215" spans="1:9" ht="15">
      <c r="A215" s="51" t="s">
        <v>71</v>
      </c>
      <c r="B215" s="146">
        <f>G219</f>
        <v>1939</v>
      </c>
      <c r="C215" s="147">
        <f>I220</f>
        <v>754.9805157297577</v>
      </c>
      <c r="D215" s="53">
        <f>B215*C215</f>
        <v>1463907.2200000002</v>
      </c>
      <c r="F215" s="62" t="s">
        <v>53</v>
      </c>
      <c r="G215" s="146">
        <f>G190</f>
        <v>813</v>
      </c>
      <c r="H215" s="147">
        <f>I190</f>
        <v>727.0646740467406</v>
      </c>
      <c r="I215" s="53">
        <f>G215*H215</f>
        <v>591103.5800000001</v>
      </c>
    </row>
    <row r="216" spans="1:9" ht="15">
      <c r="A216" s="51" t="s">
        <v>72</v>
      </c>
      <c r="B216" s="146">
        <f>G226</f>
        <v>227</v>
      </c>
      <c r="C216" s="147">
        <f>I227</f>
        <v>3722.491718061674</v>
      </c>
      <c r="D216" s="53">
        <f>B216*C216</f>
        <v>845005.62</v>
      </c>
      <c r="F216" s="62" t="s">
        <v>118</v>
      </c>
      <c r="G216" s="148">
        <v>0</v>
      </c>
      <c r="H216" s="147">
        <v>0</v>
      </c>
      <c r="I216" s="53">
        <f>G216*H216</f>
        <v>0</v>
      </c>
    </row>
    <row r="217" spans="1:9" ht="15">
      <c r="A217" s="37" t="s">
        <v>57</v>
      </c>
      <c r="B217" s="38">
        <f>SUM(B215:B216)</f>
        <v>2166</v>
      </c>
      <c r="C217" s="46"/>
      <c r="D217" s="39">
        <f>SUM(D215:D216)</f>
        <v>2308912.8400000003</v>
      </c>
      <c r="F217" s="62" t="s">
        <v>122</v>
      </c>
      <c r="G217" s="146">
        <f>B119</f>
        <v>348</v>
      </c>
      <c r="H217" s="146">
        <f>C119</f>
        <v>750</v>
      </c>
      <c r="I217" s="66">
        <f>G217*H217</f>
        <v>261000</v>
      </c>
    </row>
    <row r="218" spans="1:9" ht="15">
      <c r="A218" s="51"/>
      <c r="B218" s="46"/>
      <c r="C218" s="46" t="s">
        <v>80</v>
      </c>
      <c r="D218" s="53">
        <f>D217/B217</f>
        <v>1065.980073868883</v>
      </c>
      <c r="F218" s="62" t="s">
        <v>121</v>
      </c>
      <c r="G218" s="146">
        <f>B94</f>
        <v>778</v>
      </c>
      <c r="H218" s="146">
        <f>C94</f>
        <v>786.38</v>
      </c>
      <c r="I218" s="53">
        <f>G218*H218</f>
        <v>611803.64</v>
      </c>
    </row>
    <row r="219" spans="1:9" ht="15">
      <c r="A219" s="54"/>
      <c r="B219" s="55"/>
      <c r="C219" s="55"/>
      <c r="D219" s="56"/>
      <c r="F219" s="68" t="s">
        <v>75</v>
      </c>
      <c r="G219" s="64">
        <f>SUM(G215:G218)</f>
        <v>1939</v>
      </c>
      <c r="I219" s="44">
        <f>SUM(I215:I218)</f>
        <v>1463907.2200000002</v>
      </c>
    </row>
    <row r="220" spans="1:9" ht="15">
      <c r="A220" s="40" t="s">
        <v>83</v>
      </c>
      <c r="B220" s="55"/>
      <c r="C220" s="55"/>
      <c r="D220" s="56"/>
      <c r="H220" s="63" t="s">
        <v>123</v>
      </c>
      <c r="I220" s="64">
        <f>I219/G219</f>
        <v>754.9805157297577</v>
      </c>
    </row>
    <row r="221" spans="1:9" ht="15">
      <c r="A221" s="51" t="s">
        <v>76</v>
      </c>
      <c r="B221" s="46" t="s">
        <v>73</v>
      </c>
      <c r="C221" s="46" t="s">
        <v>74</v>
      </c>
      <c r="D221" s="52" t="s">
        <v>75</v>
      </c>
      <c r="F221" s="63" t="s">
        <v>115</v>
      </c>
      <c r="G221" s="63" t="s">
        <v>73</v>
      </c>
      <c r="H221" s="63" t="s">
        <v>74</v>
      </c>
      <c r="I221" s="52" t="s">
        <v>75</v>
      </c>
    </row>
    <row r="222" spans="1:9" ht="15">
      <c r="A222" s="51" t="s">
        <v>71</v>
      </c>
      <c r="B222" s="144">
        <v>0</v>
      </c>
      <c r="C222" s="145">
        <v>0</v>
      </c>
      <c r="D222" s="53">
        <f>B222*C222</f>
        <v>0</v>
      </c>
      <c r="F222" s="62" t="s">
        <v>53</v>
      </c>
      <c r="G222" s="144">
        <f>G191</f>
        <v>20</v>
      </c>
      <c r="H222" s="145">
        <f>I191</f>
        <v>4359.9985</v>
      </c>
      <c r="I222" s="53">
        <f>G222*H222</f>
        <v>87199.97</v>
      </c>
    </row>
    <row r="223" spans="1:9" ht="15">
      <c r="A223" s="51" t="s">
        <v>72</v>
      </c>
      <c r="B223" s="144">
        <v>0</v>
      </c>
      <c r="C223" s="145">
        <v>0</v>
      </c>
      <c r="D223" s="53">
        <f>B223*C223</f>
        <v>0</v>
      </c>
      <c r="F223" s="63" t="s">
        <v>118</v>
      </c>
      <c r="G223" s="149">
        <f>B154</f>
        <v>130</v>
      </c>
      <c r="H223" s="150">
        <f>D154</f>
        <v>2855.510769230769</v>
      </c>
      <c r="I223" s="53">
        <f>G223*H223</f>
        <v>371216.39999999997</v>
      </c>
    </row>
    <row r="224" spans="1:9" ht="15">
      <c r="A224" s="37" t="s">
        <v>57</v>
      </c>
      <c r="B224" s="38">
        <f>SUM(B222:B223)</f>
        <v>0</v>
      </c>
      <c r="C224" s="46"/>
      <c r="D224" s="39">
        <f>SUM(D222:D223)</f>
        <v>0</v>
      </c>
      <c r="F224" s="62" t="s">
        <v>122</v>
      </c>
      <c r="G224" s="144">
        <f>B120</f>
        <v>12</v>
      </c>
      <c r="H224" s="145">
        <f>C120</f>
        <v>4883</v>
      </c>
      <c r="I224" s="66">
        <f>G224*H224</f>
        <v>58596</v>
      </c>
    </row>
    <row r="225" spans="1:9" ht="15">
      <c r="A225" s="51"/>
      <c r="B225" s="46"/>
      <c r="C225" s="46" t="s">
        <v>79</v>
      </c>
      <c r="D225" s="53" t="e">
        <f>D224/B224</f>
        <v>#DIV/0!</v>
      </c>
      <c r="F225" s="62" t="s">
        <v>121</v>
      </c>
      <c r="G225" s="144">
        <f>B95</f>
        <v>65</v>
      </c>
      <c r="H225" s="145">
        <f>C95</f>
        <v>5046.05</v>
      </c>
      <c r="I225" s="53">
        <f>G225*H225</f>
        <v>327993.25</v>
      </c>
    </row>
    <row r="226" spans="1:9" ht="15">
      <c r="A226" s="40" t="s">
        <v>84</v>
      </c>
      <c r="B226" s="55"/>
      <c r="C226" s="55"/>
      <c r="D226" s="56"/>
      <c r="F226" s="68" t="s">
        <v>75</v>
      </c>
      <c r="G226" s="64">
        <f>SUM(G222:G225)</f>
        <v>227</v>
      </c>
      <c r="I226" s="44">
        <f>SUM(I222:I225)</f>
        <v>845005.62</v>
      </c>
    </row>
    <row r="227" spans="1:9" ht="15">
      <c r="A227" s="51"/>
      <c r="B227" s="46" t="s">
        <v>81</v>
      </c>
      <c r="C227" s="46" t="s">
        <v>77</v>
      </c>
      <c r="D227" s="52" t="s">
        <v>78</v>
      </c>
      <c r="H227" s="63" t="s">
        <v>123</v>
      </c>
      <c r="I227" s="67">
        <f>I226/G226</f>
        <v>3722.491718061674</v>
      </c>
    </row>
    <row r="228" spans="1:7" ht="15">
      <c r="A228" s="51"/>
      <c r="B228" s="41">
        <f>B217+B224</f>
        <v>2166</v>
      </c>
      <c r="C228" s="42">
        <f>D217+D224</f>
        <v>2308912.8400000003</v>
      </c>
      <c r="D228" s="72">
        <f>C228/B228</f>
        <v>1065.980073868883</v>
      </c>
      <c r="E228" s="64" t="s">
        <v>186</v>
      </c>
      <c r="F228" s="73"/>
      <c r="G228" s="74"/>
    </row>
    <row r="229" spans="1:6" ht="15.75" thickBot="1">
      <c r="A229" s="57"/>
      <c r="B229" s="58"/>
      <c r="C229" s="58"/>
      <c r="D229" s="59"/>
      <c r="F229" t="s">
        <v>124</v>
      </c>
    </row>
    <row r="230" spans="1:6" ht="15">
      <c r="A230" s="45"/>
      <c r="B230" s="45"/>
      <c r="C230" s="45"/>
      <c r="D230" s="45"/>
      <c r="F230" t="s">
        <v>209</v>
      </c>
    </row>
    <row r="231" spans="1:4" ht="15">
      <c r="A231" s="45" t="s">
        <v>108</v>
      </c>
      <c r="B231" s="45"/>
      <c r="C231" s="45"/>
      <c r="D231" s="45"/>
    </row>
    <row r="232" spans="1:4" ht="15">
      <c r="A232" s="45" t="s">
        <v>88</v>
      </c>
      <c r="B232" s="45"/>
      <c r="C232" s="45"/>
      <c r="D232" s="45"/>
    </row>
    <row r="235" spans="7:8" ht="15">
      <c r="G235" s="107"/>
      <c r="H235" s="107"/>
    </row>
    <row r="236" spans="7:8" ht="15">
      <c r="G236" s="107"/>
      <c r="H236" s="108"/>
    </row>
  </sheetData>
  <sheetProtection/>
  <mergeCells count="14">
    <mergeCell ref="H21:I21"/>
    <mergeCell ref="A25:D25"/>
    <mergeCell ref="A57:D57"/>
    <mergeCell ref="A90:D90"/>
    <mergeCell ref="A115:D115"/>
    <mergeCell ref="H7:J8"/>
    <mergeCell ref="J164:J166"/>
    <mergeCell ref="H163:J163"/>
    <mergeCell ref="A162:D162"/>
    <mergeCell ref="A186:D186"/>
    <mergeCell ref="A211:D211"/>
    <mergeCell ref="A137:D137"/>
    <mergeCell ref="H164:H166"/>
    <mergeCell ref="I164:I16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5"/>
  <sheetData>
    <row r="1" ht="15">
      <c r="A1" s="105">
        <v>181957</v>
      </c>
    </row>
    <row r="2" ht="15">
      <c r="A2" s="123">
        <v>1252</v>
      </c>
    </row>
    <row r="3" ht="15">
      <c r="A3">
        <f>SUM(A1:A2)</f>
        <v>183209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Konstantin MITOV</dc:creator>
  <cp:keywords/>
  <dc:description/>
  <cp:lastModifiedBy>Tanya Ivanova</cp:lastModifiedBy>
  <dcterms:created xsi:type="dcterms:W3CDTF">2017-03-28T07:40:27Z</dcterms:created>
  <dcterms:modified xsi:type="dcterms:W3CDTF">2024-04-24T11:55:22Z</dcterms:modified>
  <cp:category/>
  <cp:version/>
  <cp:contentType/>
  <cp:contentStatus/>
</cp:coreProperties>
</file>